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Молчанов ВМ\Desktop\Старое с рабочего стола 10.02.2022\Разные документы\"/>
    </mc:Choice>
  </mc:AlternateContent>
  <bookViews>
    <workbookView xWindow="-120" yWindow="-120" windowWidth="38640" windowHeight="15840" activeTab="4"/>
  </bookViews>
  <sheets>
    <sheet name="ТИТУЛЬНЫЙ ЛИСТ" sheetId="1" r:id="rId1"/>
    <sheet name="РАЗДЕЛ 1" sheetId="2" r:id="rId2"/>
    <sheet name="РАЗДЕЛ 2" sheetId="4" r:id="rId3"/>
    <sheet name="расш мз" sheetId="7" r:id="rId4"/>
    <sheet name="коммуналка" sheetId="8" r:id="rId5"/>
    <sheet name="Внебюджет на 2022 г" sheetId="6" state="hidden" r:id="rId6"/>
    <sheet name="Лист3" sheetId="3" state="hidden" r:id="rId7"/>
  </sheets>
  <definedNames>
    <definedName name="_xlnm._FilterDatabase" localSheetId="4" hidden="1">коммуналка!$B$3:$M$9</definedName>
    <definedName name="TABLE" localSheetId="2">'РАЗДЕЛ 2'!#REF!</definedName>
    <definedName name="TABLE_2" localSheetId="2">'РАЗДЕЛ 2'!#REF!</definedName>
    <definedName name="Z_3A890549_135B_47F0_AE35_E76032916C65_.wvu.FilterData" localSheetId="4" hidden="1">коммуналка!$B$3:$M$9</definedName>
    <definedName name="Z_73266E1D_2593_4073_BB2D_2254B7B153C7_.wvu.FilterData" localSheetId="4" hidden="1">коммуналка!$B$3:$M$9</definedName>
    <definedName name="_xlnm.Print_Titles" localSheetId="2">'РАЗДЕЛ 2'!$3:$6</definedName>
    <definedName name="_xlnm.Print_Area" localSheetId="5">'Внебюджет на 2022 г'!$A$1:$J$226</definedName>
    <definedName name="_xlnm.Print_Area" localSheetId="6">Лист3!$A$1:$I$58</definedName>
    <definedName name="_xlnm.Print_Area" localSheetId="2">'РАЗДЕЛ 2'!$A$1:$FE$60</definedName>
    <definedName name="_xlnm.Print_Area" localSheetId="0">'ТИТУЛЬНЫЙ ЛИСТ'!$A$1:$E$32</definedName>
  </definedNames>
  <calcPr calcId="18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8" l="1"/>
  <c r="C6" i="8" s="1"/>
  <c r="C7" i="8" s="1"/>
  <c r="C8" i="8" s="1"/>
  <c r="C9" i="8" s="1"/>
  <c r="K42" i="2"/>
  <c r="K37" i="2"/>
  <c r="J42" i="2"/>
  <c r="J37" i="2"/>
  <c r="J15" i="2"/>
  <c r="H42" i="2"/>
  <c r="H37" i="2"/>
  <c r="F82" i="2"/>
  <c r="F81" i="2"/>
  <c r="F42" i="2"/>
  <c r="F37" i="2"/>
  <c r="F47" i="7"/>
  <c r="F46" i="7"/>
  <c r="F45" i="7"/>
  <c r="J50" i="7" l="1"/>
  <c r="I50" i="7"/>
  <c r="I51" i="7" s="1"/>
  <c r="H50" i="7"/>
  <c r="H51" i="7" s="1"/>
  <c r="G50" i="7"/>
  <c r="F50" i="7"/>
  <c r="J49" i="7"/>
  <c r="J46" i="7"/>
  <c r="J45" i="7"/>
  <c r="I44" i="7"/>
  <c r="H44" i="7"/>
  <c r="J43" i="7"/>
  <c r="J44" i="7" s="1"/>
  <c r="J42" i="7"/>
  <c r="J41" i="7"/>
  <c r="J40" i="7"/>
  <c r="F40" i="7"/>
  <c r="J39" i="7"/>
  <c r="F39" i="7"/>
  <c r="J38" i="7"/>
  <c r="F38" i="7"/>
  <c r="J37" i="7"/>
  <c r="F37" i="7"/>
  <c r="J36" i="7"/>
  <c r="F36" i="7"/>
  <c r="J35" i="7"/>
  <c r="F35" i="7"/>
  <c r="J34" i="7"/>
  <c r="F34" i="7"/>
  <c r="J33" i="7"/>
  <c r="F33" i="7"/>
  <c r="J32" i="7"/>
  <c r="F32" i="7"/>
  <c r="I31" i="7"/>
  <c r="H31" i="7"/>
  <c r="J30" i="7"/>
  <c r="F30" i="7"/>
  <c r="J29" i="7"/>
  <c r="F29" i="7"/>
  <c r="F28" i="7"/>
  <c r="F27" i="7"/>
  <c r="F26" i="7"/>
  <c r="J25" i="7"/>
  <c r="F25" i="7"/>
  <c r="J24" i="7"/>
  <c r="F24" i="7"/>
  <c r="J23" i="7"/>
  <c r="F23" i="7"/>
  <c r="J22" i="7"/>
  <c r="F22" i="7"/>
  <c r="J21" i="7"/>
  <c r="F21" i="7"/>
  <c r="J20" i="7"/>
  <c r="F20" i="7"/>
  <c r="J19" i="7"/>
  <c r="F19" i="7"/>
  <c r="J18" i="7"/>
  <c r="F18" i="7"/>
  <c r="J17" i="7"/>
  <c r="F17" i="7"/>
  <c r="J16" i="7"/>
  <c r="F16" i="7"/>
  <c r="J15" i="7"/>
  <c r="F15" i="7"/>
  <c r="J14" i="7"/>
  <c r="F14" i="7"/>
  <c r="J13" i="7"/>
  <c r="F13" i="7"/>
  <c r="F12" i="7"/>
  <c r="J11" i="7"/>
  <c r="J31" i="7" s="1"/>
  <c r="F11" i="7"/>
  <c r="I10" i="7"/>
  <c r="H10" i="7"/>
  <c r="G10" i="7"/>
  <c r="F9" i="7"/>
  <c r="J9" i="7" s="1"/>
  <c r="J8" i="7"/>
  <c r="F8" i="7"/>
  <c r="I7" i="7"/>
  <c r="H7" i="7"/>
  <c r="G7" i="7"/>
  <c r="F7" i="7"/>
  <c r="J6" i="7"/>
  <c r="J7" i="7" s="1"/>
  <c r="G42" i="2"/>
  <c r="F44" i="7" l="1"/>
  <c r="F31" i="7"/>
  <c r="F10" i="7"/>
  <c r="J10" i="7"/>
  <c r="J51" i="7" s="1"/>
  <c r="I211" i="6"/>
  <c r="F51" i="7" l="1"/>
  <c r="I212" i="6"/>
  <c r="I215" i="6"/>
  <c r="I216" i="6"/>
  <c r="I218" i="6"/>
  <c r="I214" i="6"/>
  <c r="I213" i="6"/>
  <c r="I217" i="6"/>
  <c r="I203" i="6"/>
  <c r="I201" i="6"/>
  <c r="I182" i="6"/>
  <c r="L182" i="6" s="1"/>
  <c r="I161" i="6"/>
  <c r="I160" i="6"/>
  <c r="I159" i="6"/>
  <c r="I158" i="6"/>
  <c r="I157" i="6"/>
  <c r="I156" i="6"/>
  <c r="I162" i="6" s="1"/>
  <c r="I149" i="6"/>
  <c r="I148" i="6"/>
  <c r="I147" i="6"/>
  <c r="I146" i="6"/>
  <c r="I150" i="6" s="1"/>
  <c r="I145" i="6"/>
  <c r="I144" i="6"/>
  <c r="I134" i="6"/>
  <c r="I133" i="6"/>
  <c r="I132" i="6"/>
  <c r="I131" i="6"/>
  <c r="I130" i="6"/>
  <c r="I135" i="6" s="1"/>
  <c r="I129" i="6"/>
  <c r="I117" i="6"/>
  <c r="I118" i="6" s="1"/>
  <c r="I120" i="6" s="1"/>
  <c r="I116" i="6"/>
  <c r="I103" i="6"/>
  <c r="I102" i="6"/>
  <c r="I101" i="6"/>
  <c r="I100" i="6"/>
  <c r="I99" i="6"/>
  <c r="I98" i="6"/>
  <c r="I104" i="6" s="1"/>
  <c r="I88" i="6"/>
  <c r="I87" i="6"/>
  <c r="I86" i="6"/>
  <c r="I85" i="6"/>
  <c r="I84" i="6"/>
  <c r="I83" i="6"/>
  <c r="I89" i="6" s="1"/>
  <c r="H72" i="6"/>
  <c r="H71" i="6"/>
  <c r="H70" i="6"/>
  <c r="H69" i="6"/>
  <c r="I57" i="6"/>
  <c r="I56" i="6"/>
  <c r="I55" i="6"/>
  <c r="I54" i="6"/>
  <c r="I53" i="6"/>
  <c r="I52" i="6"/>
  <c r="I58" i="6" s="1"/>
  <c r="J43" i="6"/>
  <c r="J60" i="6" s="1"/>
  <c r="J21" i="6"/>
  <c r="J12" i="6"/>
  <c r="F55" i="7" l="1"/>
  <c r="L214" i="6"/>
  <c r="L215" i="6"/>
  <c r="I219" i="6"/>
  <c r="I221" i="6" s="1"/>
  <c r="J224" i="6" s="1"/>
  <c r="M202" i="6"/>
  <c r="N202" i="6" s="1"/>
  <c r="H69" i="2" l="1"/>
  <c r="E107" i="2" l="1"/>
  <c r="E106" i="2"/>
  <c r="E104" i="2"/>
  <c r="E103" i="2"/>
  <c r="E102" i="2"/>
  <c r="E101" i="2"/>
  <c r="E99" i="2"/>
  <c r="E98" i="2"/>
  <c r="E97" i="2"/>
  <c r="E95" i="2"/>
  <c r="E94" i="2"/>
  <c r="E93" i="2"/>
  <c r="E92" i="2"/>
  <c r="E91" i="2"/>
  <c r="E90" i="2"/>
  <c r="E89" i="2"/>
  <c r="E88" i="2"/>
  <c r="E87" i="2"/>
  <c r="E86" i="2"/>
  <c r="E85" i="2"/>
  <c r="E84" i="2"/>
  <c r="E83" i="2"/>
  <c r="E82" i="2"/>
  <c r="E81" i="2"/>
  <c r="E80" i="2"/>
  <c r="E79" i="2"/>
  <c r="E78" i="2"/>
  <c r="E76" i="2"/>
  <c r="E74" i="2"/>
  <c r="E73" i="2"/>
  <c r="E72" i="2"/>
  <c r="E70" i="2"/>
  <c r="E68" i="2"/>
  <c r="E67" i="2"/>
  <c r="E66" i="2"/>
  <c r="E65" i="2"/>
  <c r="E64" i="2"/>
  <c r="E63" i="2"/>
  <c r="E62" i="2"/>
  <c r="E61" i="2"/>
  <c r="E59" i="2"/>
  <c r="E58" i="2"/>
  <c r="E57" i="2"/>
  <c r="E56" i="2"/>
  <c r="E54" i="2"/>
  <c r="E53" i="2"/>
  <c r="E52" i="2"/>
  <c r="E51" i="2"/>
  <c r="E50" i="2"/>
  <c r="E46" i="2"/>
  <c r="E47" i="2"/>
  <c r="E44" i="2"/>
  <c r="E43" i="2"/>
  <c r="E42" i="2"/>
  <c r="E40" i="2"/>
  <c r="E39" i="2"/>
  <c r="E38" i="2"/>
  <c r="E37" i="2"/>
  <c r="E36" i="2"/>
  <c r="E33" i="2"/>
  <c r="E32" i="2"/>
  <c r="E31" i="2"/>
  <c r="E29" i="2"/>
  <c r="E28" i="2"/>
  <c r="E27" i="2"/>
  <c r="E26" i="2"/>
  <c r="E25" i="2"/>
  <c r="E24" i="2"/>
  <c r="E23" i="2"/>
  <c r="E22" i="2"/>
  <c r="E21" i="2"/>
  <c r="E20" i="2"/>
  <c r="E18" i="2"/>
  <c r="E16" i="2"/>
  <c r="E15" i="2"/>
  <c r="E14" i="2"/>
  <c r="E7" i="2"/>
  <c r="F105" i="2"/>
  <c r="E105" i="2" s="1"/>
  <c r="G105" i="2"/>
  <c r="H105" i="2"/>
  <c r="I105" i="2"/>
  <c r="J105" i="2"/>
  <c r="K105" i="2"/>
  <c r="F100" i="2"/>
  <c r="E100" i="2" s="1"/>
  <c r="G100" i="2"/>
  <c r="H100" i="2"/>
  <c r="I100" i="2"/>
  <c r="J100" i="2"/>
  <c r="K100" i="2"/>
  <c r="F96" i="2"/>
  <c r="E96" i="2" s="1"/>
  <c r="G96" i="2"/>
  <c r="H96" i="2"/>
  <c r="I96" i="2"/>
  <c r="J96" i="2"/>
  <c r="K96" i="2"/>
  <c r="F69" i="2"/>
  <c r="E69" i="2" s="1"/>
  <c r="G69" i="2"/>
  <c r="I69" i="2"/>
  <c r="J69" i="2"/>
  <c r="K69" i="2"/>
  <c r="F60" i="2"/>
  <c r="G60" i="2"/>
  <c r="E60" i="2" s="1"/>
  <c r="H60" i="2"/>
  <c r="I60" i="2"/>
  <c r="J60" i="2"/>
  <c r="K60" i="2"/>
  <c r="F55" i="2"/>
  <c r="G55" i="2"/>
  <c r="H55" i="2"/>
  <c r="I55" i="2"/>
  <c r="J55" i="2"/>
  <c r="K55" i="2"/>
  <c r="G75" i="2"/>
  <c r="H75" i="2"/>
  <c r="I75" i="2"/>
  <c r="I71" i="2" s="1"/>
  <c r="F49" i="2"/>
  <c r="F48" i="2" s="1"/>
  <c r="E48" i="2" s="1"/>
  <c r="G49" i="2"/>
  <c r="G48" i="2" s="1"/>
  <c r="H49" i="2"/>
  <c r="I49" i="2"/>
  <c r="I48" i="2" s="1"/>
  <c r="J49" i="2"/>
  <c r="J48" i="2" s="1"/>
  <c r="K49" i="2"/>
  <c r="K48" i="2" s="1"/>
  <c r="H48" i="2"/>
  <c r="F45" i="2"/>
  <c r="E45" i="2" s="1"/>
  <c r="G45" i="2"/>
  <c r="H45" i="2"/>
  <c r="I45" i="2"/>
  <c r="J45" i="2"/>
  <c r="K45" i="2"/>
  <c r="F41" i="2"/>
  <c r="G41" i="2"/>
  <c r="H41" i="2"/>
  <c r="I41" i="2"/>
  <c r="K41" i="2"/>
  <c r="K30" i="2"/>
  <c r="J30" i="2"/>
  <c r="K24" i="2"/>
  <c r="J24" i="2"/>
  <c r="K19" i="2"/>
  <c r="J19" i="2"/>
  <c r="K17" i="2"/>
  <c r="J17" i="2"/>
  <c r="K13" i="2"/>
  <c r="J13" i="2"/>
  <c r="K10" i="2"/>
  <c r="J10" i="2"/>
  <c r="G30" i="2"/>
  <c r="H30" i="2"/>
  <c r="I30" i="2"/>
  <c r="G24" i="2"/>
  <c r="H24" i="2"/>
  <c r="I24" i="2"/>
  <c r="G19" i="2"/>
  <c r="H19" i="2"/>
  <c r="I19" i="2"/>
  <c r="G17" i="2"/>
  <c r="H17" i="2"/>
  <c r="I17" i="2"/>
  <c r="G13" i="2"/>
  <c r="H13" i="2"/>
  <c r="I13" i="2"/>
  <c r="G10" i="2"/>
  <c r="H10" i="2"/>
  <c r="I10" i="2"/>
  <c r="F30" i="2"/>
  <c r="E30" i="2" s="1"/>
  <c r="F24" i="2"/>
  <c r="F19" i="2"/>
  <c r="F17" i="2"/>
  <c r="E17" i="2" s="1"/>
  <c r="F13" i="2"/>
  <c r="F10" i="2"/>
  <c r="E12" i="2"/>
  <c r="E41" i="2" l="1"/>
  <c r="E77" i="2"/>
  <c r="F75" i="2"/>
  <c r="F71" i="2" s="1"/>
  <c r="K75" i="2"/>
  <c r="K71" i="2" s="1"/>
  <c r="J75" i="2"/>
  <c r="J71" i="2" s="1"/>
  <c r="I9" i="2"/>
  <c r="G9" i="2"/>
  <c r="E49" i="2"/>
  <c r="E55" i="2"/>
  <c r="G71" i="2"/>
  <c r="H71" i="2"/>
  <c r="F35" i="2"/>
  <c r="E19" i="2"/>
  <c r="H9" i="2"/>
  <c r="E13" i="2"/>
  <c r="F9" i="2"/>
  <c r="K35" i="2"/>
  <c r="G35" i="2"/>
  <c r="G34" i="2" s="1"/>
  <c r="I35" i="2"/>
  <c r="I34" i="2" s="1"/>
  <c r="H35" i="2"/>
  <c r="H34" i="2" s="1"/>
  <c r="K9" i="2"/>
  <c r="J9" i="2"/>
  <c r="E10" i="2"/>
  <c r="G8" i="2" l="1"/>
  <c r="E75" i="2"/>
  <c r="K34" i="2"/>
  <c r="K8" i="2" s="1"/>
  <c r="I8" i="2"/>
  <c r="E71" i="2"/>
  <c r="H8" i="2"/>
  <c r="F34" i="2"/>
  <c r="E35" i="2"/>
  <c r="E9" i="2"/>
  <c r="E34" i="2" l="1"/>
  <c r="F8" i="2"/>
  <c r="E8" i="2" s="1"/>
  <c r="J41" i="2" l="1"/>
  <c r="J35" i="2" s="1"/>
  <c r="J34" i="2" s="1"/>
  <c r="J8" i="2" s="1"/>
</calcChain>
</file>

<file path=xl/sharedStrings.xml><?xml version="1.0" encoding="utf-8"?>
<sst xmlns="http://schemas.openxmlformats.org/spreadsheetml/2006/main" count="726" uniqueCount="447">
  <si>
    <t>Утверждаю</t>
  </si>
  <si>
    <t>(наименование должности уполномоченного лица)</t>
  </si>
  <si>
    <t>(наименование учреждения)</t>
  </si>
  <si>
    <t>________</t>
  </si>
  <si>
    <t>(подпись)</t>
  </si>
  <si>
    <t>(расшифровка подписи)</t>
  </si>
  <si>
    <t>Коды</t>
  </si>
  <si>
    <t>Дата</t>
  </si>
  <si>
    <t>Орган, осуществляющий функции и полномочия учредителя</t>
  </si>
  <si>
    <t>по Сводному реестру</t>
  </si>
  <si>
    <t>глава по БК</t>
  </si>
  <si>
    <t>Учреждение</t>
  </si>
  <si>
    <t>ИНН</t>
  </si>
  <si>
    <t>КПП</t>
  </si>
  <si>
    <t>Единица измерения: руб.</t>
  </si>
  <si>
    <t>по ОКЕИ</t>
  </si>
  <si>
    <t>Наименование показателя</t>
  </si>
  <si>
    <t>Код строки</t>
  </si>
  <si>
    <t>Код по бюджетной классификации Российской Федерации &lt;2&gt;</t>
  </si>
  <si>
    <t>Аналитический код &lt;3&gt;</t>
  </si>
  <si>
    <t>Сумма</t>
  </si>
  <si>
    <t>в том числе</t>
  </si>
  <si>
    <t>за пределами планового периода</t>
  </si>
  <si>
    <t>очередной финансовый год всего</t>
  </si>
  <si>
    <t>субсидии на финансовое обеспечение выполнения муниципального задания</t>
  </si>
  <si>
    <t>доходы от иной приносящей доход деятельности</t>
  </si>
  <si>
    <t>субсидии на иные цели</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</si>
  <si>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</si>
  <si>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</si>
  <si>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</si>
  <si>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</si>
  <si>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</si>
  <si>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</si>
  <si>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</si>
  <si>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</si>
  <si>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</si>
  <si>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</si>
  <si>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</si>
  <si>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</si>
  <si>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</si>
  <si>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</si>
  <si>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</si>
  <si>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</si>
  <si>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</si>
  <si>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</si>
  <si>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</si>
  <si>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</si>
  <si>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</si>
  <si>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</si>
  <si>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</si>
  <si>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</si>
  <si>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</si>
  <si>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</si>
  <si>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</si>
  <si>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</si>
  <si>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</si>
  <si>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</si>
  <si>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</si>
  <si>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</si>
  <si>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</si>
  <si>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</si>
  <si>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</si>
  <si>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</si>
  <si>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</si>
  <si>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</si>
  <si>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</si>
  <si>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</si>
  <si>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</si>
  <si>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</si>
  <si>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</si>
  <si>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</si>
  <si>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</si>
  <si>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</si>
  <si>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</si>
  <si>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</si>
  <si>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</si>
  <si>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</si>
  <si>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</si>
  <si>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</si>
  <si>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</si>
  <si>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</si>
  <si>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</si>
  <si>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</si>
  <si>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</si>
  <si>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</si>
  <si>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</si>
  <si>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</si>
  <si>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</si>
  <si>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</si>
  <si>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t>№ п/п</t>
  </si>
  <si>
    <t>Коды строк</t>
  </si>
  <si>
    <t>Год начала закупки</t>
  </si>
  <si>
    <t xml:space="preserve">Код по бюджетной классификации Российской Федерации &lt;9.1&gt; </t>
  </si>
  <si>
    <t>Выплаты на закупку товаров, работ, услуг, всего &lt;10&gt;</t>
  </si>
  <si>
    <t>в соответствии с Федеральным законом № 44-ФЗ</t>
  </si>
  <si>
    <t>x</t>
  </si>
  <si>
    <t>из них &lt;9.1&gt;:</t>
  </si>
  <si>
    <t>26310.1</t>
  </si>
  <si>
    <t xml:space="preserve">в соответствии с Федеральным законом </t>
  </si>
  <si>
    <t>№ 223-ФЗ</t>
  </si>
  <si>
    <t>за счет субсидий, предоставляемых на финансовое обеспечение выполнения муниципального задания</t>
  </si>
  <si>
    <t>1.4.1.1</t>
  </si>
  <si>
    <t>1.4.1.2</t>
  </si>
  <si>
    <t>за счет субсидий, предоставляемых в соответствии с абзацем вторым пункта 1 статьи 78.1 Бюджетного кодекса Российской Федерации</t>
  </si>
  <si>
    <t>1.4.2.1</t>
  </si>
  <si>
    <t>26421.1</t>
  </si>
  <si>
    <t>1.4.2.2</t>
  </si>
  <si>
    <t>за счет субсидий, предоставляемых на осуществление капитальных вложений &lt;14&gt;</t>
  </si>
  <si>
    <t>26430.1</t>
  </si>
  <si>
    <t>за счет средств обязательного медицинского страхования</t>
  </si>
  <si>
    <t>1.4.4.1</t>
  </si>
  <si>
    <t>1.4.4.2</t>
  </si>
  <si>
    <t>за счет прочих источников финансового обеспечения</t>
  </si>
  <si>
    <t>1.4.5.1</t>
  </si>
  <si>
    <t>26451.1</t>
  </si>
  <si>
    <t>1.4.5.2</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</si>
  <si>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</si>
  <si>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</si>
  <si>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</si>
  <si>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t>
  </si>
  <si>
    <t>СОГЛАСОВАНО</t>
  </si>
  <si>
    <t>Раздел 2. Сведения по выплатам на закупки товаров, работ,услуг</t>
  </si>
  <si>
    <t>1.1</t>
  </si>
  <si>
    <t>1.2</t>
  </si>
  <si>
    <t>1.3</t>
  </si>
  <si>
    <t>1.3.1</t>
  </si>
  <si>
    <t>1.3.2</t>
  </si>
  <si>
    <t>1.4</t>
  </si>
  <si>
    <t>1.4.1</t>
  </si>
  <si>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&lt;11&gt;</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</si>
  <si>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&lt;11&gt;</t>
  </si>
  <si>
    <t>по контрактам (договорам), заключенным до начала текущего финансового года с учетом требований Федерального закона № 44-ФЗ и Федерального закона № 223-ФЗ &lt;12&gt;</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</si>
  <si>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&lt;12&gt;</t>
  </si>
  <si>
    <t>в соответствии с Федеральным законом № 223-ФЗ &lt;13&gt;</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</si>
  <si>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&lt;14&gt;</t>
  </si>
  <si>
    <t>на 2022 г. (очередной финансовый год)</t>
  </si>
  <si>
    <t>на 2023 г. (первый год планового периода)</t>
  </si>
  <si>
    <t>на 2024г. (второй год планового периода)</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</si>
  <si>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</si>
  <si>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</si>
  <si>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</si>
  <si>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</si>
  <si>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</si>
  <si>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</si>
  <si>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</si>
  <si>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</si>
  <si>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</si>
  <si>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</si>
  <si>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</si>
  <si>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</si>
  <si>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</si>
  <si>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</si>
  <si>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</si>
  <si>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</si>
  <si>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</si>
  <si>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</si>
  <si>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</si>
  <si>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</si>
  <si>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</si>
  <si>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</si>
  <si>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</si>
  <si>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</si>
  <si>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</si>
  <si>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</si>
  <si>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</si>
  <si>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</si>
  <si>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</si>
  <si>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</si>
  <si>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</si>
  <si>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</si>
  <si>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</si>
  <si>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</si>
  <si>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</si>
  <si>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</si>
  <si>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</si>
  <si>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</si>
  <si>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</si>
  <si>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</si>
  <si>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</si>
  <si>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</si>
  <si>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</si>
  <si>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</si>
  <si>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</si>
  <si>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</si>
  <si>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</si>
  <si>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</si>
  <si>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</si>
  <si>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2657</t>
  </si>
  <si>
    <t>349</t>
  </si>
  <si>
    <t>(уполномоченное лицо учреждения)</t>
  </si>
  <si>
    <t>(должность)</t>
  </si>
  <si>
    <t>Исполнитель</t>
  </si>
  <si>
    <t>(фамилия, инициалы)</t>
  </si>
  <si>
    <t>(телефон)</t>
  </si>
  <si>
    <t>"</t>
  </si>
  <si>
    <t xml:space="preserve"> г.</t>
  </si>
  <si>
    <t>(наименование должности уполномоченного лица учредителя)</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</si>
  <si>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</si>
  <si>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</si>
  <si>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</si>
  <si>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</si>
  <si>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</si>
  <si>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</si>
  <si>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</si>
  <si>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</si>
  <si>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</si>
  <si>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</si>
  <si>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</si>
  <si>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</si>
  <si>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</si>
  <si>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</si>
  <si>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</si>
  <si>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</si>
  <si>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</si>
  <si>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t>26000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</si>
  <si>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</si>
  <si>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</si>
  <si>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</si>
  <si>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</si>
  <si>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</si>
  <si>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</si>
  <si>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</si>
  <si>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</si>
  <si>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в том числе:
за счет субсидий, предоставляемых на финансовое обеспечение выполнения муниципального задания</t>
  </si>
  <si>
    <t>26410</t>
  </si>
  <si>
    <t>в том числе:
в соответствии с Федеральным законом № 44-ФЗ</t>
  </si>
  <si>
    <t>26411</t>
  </si>
  <si>
    <r>
      <t xml:space="preserve">в соответствии с Федеральным законом № 223-ФЗ </t>
    </r>
    <r>
      <rPr>
        <vertAlign val="superscript"/>
        <sz val="8"/>
        <rFont val="Times New Roman"/>
        <family val="1"/>
        <charset val="204"/>
      </rPr>
      <t>13</t>
    </r>
  </si>
  <si>
    <t>26412</t>
  </si>
  <si>
    <t>1.4.2</t>
  </si>
  <si>
    <t>26420</t>
  </si>
  <si>
    <t>26421</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</si>
  <si>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</si>
  <si>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</si>
  <si>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</si>
  <si>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</si>
  <si>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</si>
  <si>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26440</t>
  </si>
  <si>
    <t>26441</t>
  </si>
  <si>
    <t>26442</t>
  </si>
  <si>
    <t>1.4.5</t>
  </si>
  <si>
    <t>26450</t>
  </si>
  <si>
    <t>26451</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</si>
  <si>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</si>
  <si>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</si>
  <si>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</si>
  <si>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26510</t>
  </si>
  <si>
    <t>26600</t>
  </si>
  <si>
    <t>26610</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</si>
  <si>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</si>
  <si>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</si>
  <si>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</si>
  <si>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</si>
  <si>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</si>
  <si>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</si>
  <si>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</si>
  <si>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доходы от оказания услуг, работ</t>
  </si>
  <si>
    <t>Увеличение стоимости прочих материальных запасов однократного применения</t>
  </si>
  <si>
    <t>"__" ________________ 20__ г.</t>
  </si>
  <si>
    <t>Расчеты (обоснования)</t>
  </si>
  <si>
    <t xml:space="preserve">к плану финансово-хозяйственной деятельности за 2020 год </t>
  </si>
  <si>
    <t xml:space="preserve">Муниципального бюджетного дошкольного общеобразовательного учреждения детский сад № 97 "Земляничка "  </t>
  </si>
  <si>
    <t>1.2.Расчеты (обоснования)  выплат персоналу при направлении в служебные командировки</t>
  </si>
  <si>
    <t>№</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</si>
  <si>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</si>
  <si>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</si>
  <si>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</si>
  <si>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</si>
  <si>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(гр.3*гр.4*гр.5)</t>
  </si>
  <si>
    <t>Итого:</t>
  </si>
  <si>
    <t>* выделено бюджетных ассигнований</t>
  </si>
  <si>
    <t>1.3. Расчеты (обоснования) выплат персоналу по уходу за ребенком</t>
  </si>
  <si>
    <t>Численность рабоников, получающих пособие</t>
  </si>
  <si>
    <t>количество выплат  в год на одного работника</t>
  </si>
  <si>
    <t>Размер выплаты ( пособия) в месяц, руб</t>
  </si>
  <si>
    <t>1.4. Расчеты (обоснования)  страховых взносов на обязательное страхование в Пенсионный</t>
  </si>
  <si>
    <t xml:space="preserve">фонд РФ, в Фонд социального страхования РФ, в Федеральный фонд обязательного </t>
  </si>
  <si>
    <t>медицинского страхования</t>
  </si>
  <si>
    <t>Наименование государственного внебюджетнорго фонда</t>
  </si>
  <si>
    <t>Размер базы для начисления страховых взносов, руб</t>
  </si>
  <si>
    <t>Сумма взносов, руб.*</t>
  </si>
  <si>
    <t>Страховые взносы в Пенсионный фонд Российской Федерации, всего</t>
  </si>
  <si>
    <t>1.1.</t>
  </si>
  <si>
    <t xml:space="preserve">        в том числе :                                                                                                                                                                     по ставке 22,0%</t>
  </si>
  <si>
    <t>1.2.</t>
  </si>
  <si>
    <t xml:space="preserve">       по ставке 10%</t>
  </si>
  <si>
    <t>1.3.</t>
  </si>
  <si>
    <t>с применением пониженных тарифов взносов в Пенсионный фонд РФ для отдельных категорий плательщиков</t>
  </si>
  <si>
    <t>Страховые взносы в Фонд социального страхования РФ, всего</t>
  </si>
  <si>
    <t>2.1.</t>
  </si>
  <si>
    <t xml:space="preserve">          в том числе:                                                                                                                                 обязательное страхование на случай временной нетрудоспособности и в связи с материнством по ставке 2,9%</t>
  </si>
  <si>
    <t>2.2.</t>
  </si>
  <si>
    <t xml:space="preserve">       с применением ставки взносов в Фонд социального страхования РФ  по ставке 0,0%</t>
  </si>
  <si>
    <t>2.3.</t>
  </si>
  <si>
    <t xml:space="preserve">       обязательное социальное страхование от несчастных случаев на производстве и профессиональных заболеванийпо  ставке 0,2 %</t>
  </si>
  <si>
    <t>2.4.</t>
  </si>
  <si>
    <t xml:space="preserve">      обязательное социальное страхование от несчастных случаев на производстве и профессиональных заболеваний по ставке 0,_%</t>
  </si>
  <si>
    <t>2.5.</t>
  </si>
  <si>
    <t xml:space="preserve">       обязательное социальное страхование от  несчастных случаев на производстве и профессиональных заболевания по ставке 0,_%</t>
  </si>
  <si>
    <t>Страховые взносы в Федеральный фонд обязательного медицинского страхования, всего ( по ставке  5,1%)</t>
  </si>
  <si>
    <t>2.Расчеты (обоснования) расходов на социальные и иные выплаты населению</t>
  </si>
  <si>
    <t>Код видов расходов  __________________________________________________________________</t>
  </si>
  <si>
    <t>Источник финансового обеспечения ______________________________________________________</t>
  </si>
  <si>
    <t>Размер одной выплаты, руб</t>
  </si>
  <si>
    <t>Количество выплат в год</t>
  </si>
  <si>
    <t>Общая сумма выплат, руб ( гр.3*гр.4)</t>
  </si>
  <si>
    <t>3. Расчет (обоснование) расходов на уплату налогов, сборов и иных платежей</t>
  </si>
  <si>
    <t>Код видов расходов  ___________________________________________________________________</t>
  </si>
  <si>
    <t>МБ</t>
  </si>
  <si>
    <t>Налоговая база, руб</t>
  </si>
  <si>
    <t>Ставка налога, %</t>
  </si>
  <si>
    <t>Сумма исчисленного налога, подлежащего уплате, руб (гр.3*гр.4/100)*</t>
  </si>
  <si>
    <t>налог на имущество</t>
  </si>
  <si>
    <t xml:space="preserve">налог на землю </t>
  </si>
  <si>
    <t xml:space="preserve">Транспортный налог </t>
  </si>
  <si>
    <t>4.Расчет (обоснование) расходов на безвозмездные перечисления организациям</t>
  </si>
  <si>
    <t>Размер одной  выплаты, руб</t>
  </si>
  <si>
    <t>Общая сумма выплат, руб (гр.3* гр.4)</t>
  </si>
  <si>
    <t>5. Расчет  (обоснование) прочих расходов (кроме расходов на закупку товаров, работ, услуг)</t>
  </si>
  <si>
    <t>МБ,РБ</t>
  </si>
  <si>
    <t>6. Расчет (обоснование) расходов на закупку товаров, работ, услуг</t>
  </si>
  <si>
    <t>6.1.Расчет (обоснование) расходов на оплату услуг связи</t>
  </si>
  <si>
    <t>Количество номеров</t>
  </si>
  <si>
    <t>Количество платежей в год</t>
  </si>
  <si>
    <t>Стоимость за единицу, руб</t>
  </si>
  <si>
    <t>Сумма руб. ( гр.3*гр.4*гр.5)</t>
  </si>
  <si>
    <t>6.2 Расчет  (обоснование) расходов  на оплату транспортных  услуг</t>
  </si>
  <si>
    <t>Количество услуг перевозки</t>
  </si>
  <si>
    <t>Цена услуги перевозки, руб</t>
  </si>
  <si>
    <t>Сумма, руб (гр.3* гр.4)</t>
  </si>
  <si>
    <t>6.3. Расчет (обоснование) расходов на оплату коммунальных услуг</t>
  </si>
  <si>
    <t>Размер потребления ресурсов</t>
  </si>
  <si>
    <t>Тариф ( с учетом НДС), руб</t>
  </si>
  <si>
    <t>Индексация, %</t>
  </si>
  <si>
    <t>Сумма руб. ( гр.3*гр.4*гр.5)*</t>
  </si>
  <si>
    <t>6.4. Расчет (обоснование)  расходов на оплату аренды имущества</t>
  </si>
  <si>
    <t>Количество</t>
  </si>
  <si>
    <t>Ставка арендной платы</t>
  </si>
  <si>
    <t>Стоимость с учетом НДС, руб</t>
  </si>
  <si>
    <t>6.5. Расчет (обоснование) расходов на оплату работ, услуг по содержанию имущества (225)</t>
  </si>
  <si>
    <t>Объект</t>
  </si>
  <si>
    <t>Количество работ (услуг)</t>
  </si>
  <si>
    <t>Стоимость работ (услуг), руб</t>
  </si>
  <si>
    <t>6.6. Расчет (обоснование) расходов на оплату прочих работ, услуг (226)</t>
  </si>
  <si>
    <t>Количество договоров</t>
  </si>
  <si>
    <t>Стоимость  услуги, руб</t>
  </si>
  <si>
    <t>6.7.Расчет (обоснование) расходов на приобретение основных средств, материальных запасов (310, 340)</t>
  </si>
  <si>
    <t>Средняя стоимость, руб</t>
  </si>
  <si>
    <t>Сумма, руб (гр.3* гр.4)*</t>
  </si>
  <si>
    <t xml:space="preserve">Итого: </t>
  </si>
  <si>
    <t>*выделено бюджетных ассигнований</t>
  </si>
  <si>
    <t xml:space="preserve">  в т.ч.расходы на закупку  товаров, работ, услуг</t>
  </si>
  <si>
    <t>034</t>
  </si>
  <si>
    <t>032301001</t>
  </si>
  <si>
    <t>МУ Комитет по образованию Администрации г.Улан-Удэ</t>
  </si>
  <si>
    <t>от   "__" __________ 20__ г.</t>
  </si>
  <si>
    <t>Поступления от услуг на платной основе и от  иной приносящей доход деятельности на 2020 г.</t>
  </si>
  <si>
    <t>питание детей сад</t>
  </si>
  <si>
    <t>питание детей ясли</t>
  </si>
  <si>
    <t>питание детей 50% льготники</t>
  </si>
  <si>
    <t>питание детей в группах кратковременого пребывания</t>
  </si>
  <si>
    <t>расходные материалы сад</t>
  </si>
  <si>
    <t>расходные материалы ясли</t>
  </si>
  <si>
    <t>расходные материалы 50% льготники</t>
  </si>
  <si>
    <t>расходные материалы в группах кратковременого пребывания</t>
  </si>
  <si>
    <t>Всего</t>
  </si>
  <si>
    <t>Раздел 1. Поступления и выплаты</t>
  </si>
  <si>
    <t>На 2025 г.</t>
  </si>
  <si>
    <t>Директор МАОУ СОШ №26 г. Улан-Удэ</t>
  </si>
  <si>
    <t xml:space="preserve"> МАОУ СОШ № 26</t>
  </si>
  <si>
    <t xml:space="preserve">Муниципальное автономное общеобразовательное учреждение "Средняя общеобразовательная школа №26 г. Улан-Удэ </t>
  </si>
  <si>
    <t>Л.В. Мункоева</t>
  </si>
  <si>
    <t>Расшифровка по материальным затратам на 2023 год</t>
  </si>
  <si>
    <t>Наименование</t>
  </si>
  <si>
    <t>КОСГУ</t>
  </si>
  <si>
    <t>потребность (согласно договорам)</t>
  </si>
  <si>
    <t xml:space="preserve">выделено </t>
  </si>
  <si>
    <t>( - )дефицит</t>
  </si>
  <si>
    <t>периодич-ность</t>
  </si>
  <si>
    <t>тариф</t>
  </si>
  <si>
    <t>сумма</t>
  </si>
  <si>
    <t>единовремен.выплаты</t>
  </si>
  <si>
    <t>Итого 212</t>
  </si>
  <si>
    <t>услуги связи</t>
  </si>
  <si>
    <t>интернет</t>
  </si>
  <si>
    <t>Итого 221</t>
  </si>
  <si>
    <t>ТО КТС</t>
  </si>
  <si>
    <t>ТО  ПЦН</t>
  </si>
  <si>
    <t>ТО АПС</t>
  </si>
  <si>
    <t>производственный контроль</t>
  </si>
  <si>
    <t>ТО системы вентиляции</t>
  </si>
  <si>
    <t>испытание пожарных лестниц</t>
  </si>
  <si>
    <t>стирка белья</t>
  </si>
  <si>
    <t>дератизация, дезинсекция</t>
  </si>
  <si>
    <t>ремонт оборудования</t>
  </si>
  <si>
    <t>заправка катриджа</t>
  </si>
  <si>
    <t>поверка средств измерений</t>
  </si>
  <si>
    <t>обслуживание домофона</t>
  </si>
  <si>
    <t>поверка весового оборудования</t>
  </si>
  <si>
    <t>поверка водосчетчиков, оборудования</t>
  </si>
  <si>
    <t>утилизация люминесцентных ламп</t>
  </si>
  <si>
    <t>Итого 225:</t>
  </si>
  <si>
    <t>охрана тревожная кнопка</t>
  </si>
  <si>
    <t>охрана ЧОП</t>
  </si>
  <si>
    <t>вывод сигнала на пульт 01</t>
  </si>
  <si>
    <t>сан-гигиеническое обучение</t>
  </si>
  <si>
    <t>медосмотр</t>
  </si>
  <si>
    <t>ГКШП (зарплата поваров в предшколе)</t>
  </si>
  <si>
    <t>Итого 226</t>
  </si>
  <si>
    <t>канц. Товары</t>
  </si>
  <si>
    <t>стройматериалы</t>
  </si>
  <si>
    <t>хоз.товары</t>
  </si>
  <si>
    <t>мед.холодильник</t>
  </si>
  <si>
    <t>Итого 340</t>
  </si>
  <si>
    <t>ТО системы видеонаблюдения</t>
  </si>
  <si>
    <t>априкод</t>
  </si>
  <si>
    <t>На 2026 г.</t>
  </si>
  <si>
    <t>25</t>
  </si>
  <si>
    <t>26</t>
  </si>
  <si>
    <t xml:space="preserve">План финансово-хозяйственной деятельности на 20_25_ г. </t>
  </si>
  <si>
    <t>и плановый период 20_26_ и 20_27_ годов</t>
  </si>
  <si>
    <t xml:space="preserve">    безвозмездные поступления</t>
  </si>
  <si>
    <t>На 2027 г.</t>
  </si>
  <si>
    <t>27</t>
  </si>
  <si>
    <t>то тревожной сигнализации</t>
  </si>
  <si>
    <t>санитарные работы</t>
  </si>
  <si>
    <t>СКБ Контур</t>
  </si>
  <si>
    <t>БЮДЖЕТ НА 2025</t>
  </si>
  <si>
    <t>БЮДЖЕТ НА 2026</t>
  </si>
  <si>
    <t>БЮДЖЕТ НА 2027</t>
  </si>
  <si>
    <t>Прогноз потребления на 2025 год</t>
  </si>
  <si>
    <t>Тариф на 2025</t>
  </si>
  <si>
    <t>Потребность на 2025</t>
  </si>
  <si>
    <t>Прогноз потребления на 2026 год</t>
  </si>
  <si>
    <t>Тариф на 2026</t>
  </si>
  <si>
    <t>Потребность на 2026</t>
  </si>
  <si>
    <t>Прогноз потребления на 2027 год</t>
  </si>
  <si>
    <t>Тариф на 2027</t>
  </si>
  <si>
    <t>Потребность на 2027</t>
  </si>
  <si>
    <t>Тепловая энергия,Гкал</t>
  </si>
  <si>
    <t>Горячая вода,т</t>
  </si>
  <si>
    <t>Электроэнергия,кВт</t>
  </si>
  <si>
    <t>Холодная вода,куб.м</t>
  </si>
  <si>
    <t>Водоотведение,куб.м.</t>
  </si>
  <si>
    <t>Негативное воздействие</t>
  </si>
  <si>
    <t>33.02.26</t>
  </si>
  <si>
    <t>сош 26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</si>
</sst>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 _₽"/>
    <numFmt numFmtId="166" formatCode="#,##0.00_ ;[Red]\-#,##0.00\ "/>
    <numFmt numFmtId="167" formatCode="00\.00\.00"/>
  </numFmts>
  <fonts count="5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theme="10"/>
      <name val="Calibri"/>
      <family val="2"/>
      <scheme val="minor"/>
    </font>
    <font>
      <u/>
      <sz val="11"/>
      <name val="Calibri"/>
      <family val="2"/>
      <scheme val="minor"/>
    </font>
    <font>
      <sz val="12"/>
      <name val="Times New Roman"/>
      <family val="1"/>
      <charset val="204"/>
    </font>
    <font>
      <sz val="9.5"/>
      <name val="Times New Roman"/>
      <family val="1"/>
      <charset val="204"/>
    </font>
    <font>
      <sz val="11"/>
      <name val="Calibri"/>
      <family val="2"/>
      <scheme val="minor"/>
    </font>
    <font>
      <sz val="10"/>
      <name val="Arial"/>
      <family val="2"/>
      <charset val="204"/>
    </font>
    <font>
      <sz val="4"/>
      <name val="Times New Roman"/>
      <family val="1"/>
      <charset val="204"/>
    </font>
    <font>
      <sz val="11"/>
      <name val="Calibri"/>
      <family val="2"/>
      <charset val="204"/>
      <scheme val="minor"/>
    </font>
    <font>
      <b/>
      <sz val="11"/>
      <name val="Calibri"/>
      <family val="2"/>
      <charset val="204"/>
      <scheme val="minor"/>
    </font>
    <font>
      <sz val="8"/>
      <name val="Times New Roman"/>
      <family val="1"/>
      <charset val="204"/>
    </font>
    <font>
      <sz val="6"/>
      <name val="Times New Roman"/>
      <family val="1"/>
      <charset val="204"/>
    </font>
    <font>
      <sz val="10"/>
      <name val="Arial Cyr"/>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sz val="8"/>
      <name val="Calibri"/>
      <family val="2"/>
      <scheme val="minor"/>
    </font>
    <font>
      <sz val="11"/>
      <color theme="1"/>
      <name val="Calibri"/>
      <family val="2"/>
      <scheme val="minor"/>
    </font>
    <font>
      <u/>
      <sz val="10"/>
      <name val="Times New Roman"/>
      <family val="1"/>
      <charset val="204"/>
    </font>
    <font>
      <sz val="9"/>
      <name val="Times New Roman"/>
      <family val="1"/>
      <charset val="204"/>
    </font>
    <font>
      <b/>
      <sz val="9"/>
      <color theme="1"/>
      <name val="Times New Roman"/>
      <family val="1"/>
      <charset val="204"/>
    </font>
    <font>
      <sz val="9"/>
      <color theme="1"/>
      <name val="Times New Roman"/>
      <family val="1"/>
      <charset val="204"/>
    </font>
    <font>
      <b/>
      <sz val="12"/>
      <name val="Times New Roman"/>
      <family val="1"/>
      <charset val="204"/>
    </font>
    <font>
      <sz val="9"/>
      <name val="Courier New"/>
      <family val="3"/>
      <charset val="204"/>
    </font>
    <font>
      <b/>
      <sz val="9"/>
      <name val="Times New Roman"/>
      <family val="1"/>
      <charset val="204"/>
    </font>
    <font>
      <b/>
      <sz val="9"/>
      <name val="Courier New"/>
      <family val="3"/>
      <charset val="204"/>
    </font>
    <font>
      <sz val="8"/>
      <color theme="1"/>
      <name val="Times New Roman"/>
      <family val="1"/>
      <charset val="204"/>
    </font>
    <font>
      <b/>
      <sz val="9"/>
      <color rgb="FFFF0000"/>
      <name val="Times New Roman"/>
      <family val="1"/>
      <charset val="204"/>
    </font>
    <font>
      <b/>
      <sz val="10"/>
      <color rgb="FFFF0000"/>
      <name val="Arial Cyr"/>
      <charset val="204"/>
    </font>
    <font>
      <b/>
      <sz val="14"/>
      <name val="Times New Roman"/>
      <family val="1"/>
      <charset val="204"/>
    </font>
    <font>
      <sz val="11"/>
      <name val="Times New Roman"/>
      <family val="1"/>
      <charset val="204"/>
    </font>
    <font>
      <u/>
      <sz val="11"/>
      <name val="Times New Roman"/>
      <family val="1"/>
      <charset val="204"/>
    </font>
    <font>
      <b/>
      <sz val="8"/>
      <name val="Arial Cyr"/>
      <family val="2"/>
      <charset val="204"/>
    </font>
    <font>
      <sz val="8"/>
      <name val="Arial Cyr"/>
      <family val="2"/>
      <charset val="204"/>
    </font>
    <font>
      <sz val="8"/>
      <name val="Calibri"/>
      <family val="2"/>
      <charset val="204"/>
    </font>
    <font>
      <sz val="10"/>
      <name val="Calibri"/>
      <family val="2"/>
      <charset val="204"/>
    </font>
    <font>
      <b/>
      <sz val="8"/>
      <name val="Calibri"/>
      <family val="2"/>
      <charset val="204"/>
    </font>
    <font>
      <sz val="11"/>
      <color rgb="FF000000"/>
      <name val="Times New Roman"/>
      <family val="1"/>
      <charset val="204"/>
    </font>
    <font>
      <b/>
      <sz val="11"/>
      <color rgb="FF000000"/>
      <name val="Times New Roman"/>
      <family val="1"/>
      <charset val="204"/>
    </font>
    <font>
      <sz val="10"/>
      <color theme="1"/>
      <name val="Times New Roman"/>
      <family val="1"/>
      <charset val="204"/>
    </font>
    <font>
      <sz val="11"/>
      <color rgb="FFFF0000"/>
      <name val="Calibri"/>
      <family val="2"/>
      <charset val="204"/>
      <scheme val="minor"/>
    </font>
    <font>
      <sz val="11"/>
      <color rgb="FFFF0000"/>
      <name val="Times New Roman"/>
      <family val="1"/>
      <charset val="204"/>
    </font>
    <font>
      <sz val="10"/>
      <color rgb="FFFF0000"/>
      <name val="Times New Roman"/>
      <family val="1"/>
      <charset val="204"/>
    </font>
  </fonts>
  <fills count="13">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5" tint="0.79998168889431442"/>
        <bgColor indexed="64"/>
      </patternFill>
    </fill>
  </fills>
  <borders count="54">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0" fontId="6" fillId="0" borderId="0" applyNumberFormat="0" applyFill="0" applyBorder="0" applyAlignment="0" applyProtection="0"/>
    <xf numFmtId="0" fontId="17" fillId="0" borderId="0"/>
    <xf numFmtId="164" fontId="25" fillId="0" borderId="0" applyFont="0" applyFill="0" applyBorder="0" applyAlignment="0" applyProtection="0"/>
    <xf numFmtId="0" fontId="4" fillId="0" borderId="0"/>
    <xf numFmtId="0" fontId="4" fillId="0" borderId="0"/>
    <xf numFmtId="0" fontId="3" fillId="0" borderId="0"/>
    <xf numFmtId="0" fontId="2" fillId="0" borderId="0"/>
    <xf numFmtId="164" fontId="2" fillId="0" borderId="0" applyFont="0" applyFill="0" applyBorder="0" applyAlignment="0" applyProtection="0"/>
    <xf numFmtId="0" fontId="1" fillId="0" borderId="0"/>
  </cellStyleXfs>
  <cellXfs count="493">
    <xf numFmtId="0" fontId="0" fillId="0" borderId="0" xfId="0"/>
    <xf numFmtId="0" fontId="5" fillId="0" borderId="3" xfId="0" applyFont="1" applyBorder="1" applyAlignment="1">
      <alignment horizontal="center" vertical="center" wrapText="1"/>
    </xf>
    <xf numFmtId="0" fontId="7" fillId="0" borderId="0" xfId="1" applyFont="1" applyAlignment="1">
      <alignment horizontal="center" vertical="center" wrapText="1"/>
    </xf>
    <xf numFmtId="0" fontId="10" fillId="0" borderId="0" xfId="0" applyFont="1"/>
    <xf numFmtId="0" fontId="5" fillId="0" borderId="6" xfId="0" applyFont="1" applyBorder="1" applyAlignment="1">
      <alignment horizontal="left" vertical="center" wrapText="1" indent="2"/>
    </xf>
    <xf numFmtId="0" fontId="5" fillId="0" borderId="2" xfId="0" applyFont="1" applyBorder="1" applyAlignment="1">
      <alignment horizontal="center" vertical="center" wrapText="1"/>
    </xf>
    <xf numFmtId="0" fontId="5" fillId="0" borderId="5" xfId="0" applyFont="1" applyBorder="1" applyAlignment="1">
      <alignment horizontal="left" vertical="center" wrapText="1" indent="2"/>
    </xf>
    <xf numFmtId="0" fontId="7" fillId="0" borderId="0" xfId="1" applyFont="1" applyAlignment="1">
      <alignment horizontal="center" vertical="center"/>
    </xf>
    <xf numFmtId="0" fontId="11" fillId="0" borderId="0" xfId="0" applyFont="1" applyAlignment="1">
      <alignment horizontal="justify"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7" fillId="0" borderId="3" xfId="1" applyFont="1" applyBorder="1" applyAlignment="1">
      <alignment vertical="center" wrapText="1"/>
    </xf>
    <xf numFmtId="0" fontId="9" fillId="0" borderId="3" xfId="0" applyFont="1" applyBorder="1" applyAlignment="1">
      <alignment vertical="center" wrapText="1"/>
    </xf>
    <xf numFmtId="0" fontId="9" fillId="0" borderId="1" xfId="0" applyFont="1" applyBorder="1" applyAlignment="1">
      <alignment horizontal="left" vertical="center" wrapText="1" indent="1"/>
    </xf>
    <xf numFmtId="0" fontId="9" fillId="0" borderId="3" xfId="0" applyFont="1" applyBorder="1" applyAlignment="1">
      <alignment horizontal="left" vertical="center" wrapText="1" indent="1"/>
    </xf>
    <xf numFmtId="49" fontId="9" fillId="0" borderId="6" xfId="0" applyNumberFormat="1" applyFont="1" applyBorder="1" applyAlignment="1">
      <alignment horizontal="center" vertical="center" wrapText="1"/>
    </xf>
    <xf numFmtId="0" fontId="9" fillId="0" borderId="1" xfId="0" applyFont="1" applyBorder="1" applyAlignment="1">
      <alignment horizontal="left" vertical="center" wrapText="1" indent="2"/>
    </xf>
    <xf numFmtId="0" fontId="7" fillId="0" borderId="3" xfId="1" applyFont="1" applyBorder="1" applyAlignment="1">
      <alignment horizontal="left" vertical="center" wrapText="1" indent="2"/>
    </xf>
    <xf numFmtId="0" fontId="7" fillId="0" borderId="3" xfId="1" applyFont="1" applyBorder="1" applyAlignment="1">
      <alignment horizontal="left" vertical="center" wrapText="1" indent="3"/>
    </xf>
    <xf numFmtId="0" fontId="7" fillId="0" borderId="1" xfId="1" applyFont="1" applyBorder="1" applyAlignment="1">
      <alignment horizontal="left" vertical="center" wrapText="1" indent="2"/>
    </xf>
    <xf numFmtId="0" fontId="9" fillId="0" borderId="3" xfId="0" applyFont="1" applyBorder="1" applyAlignment="1">
      <alignment horizontal="left" vertical="center" wrapText="1" indent="2"/>
    </xf>
    <xf numFmtId="0" fontId="9" fillId="0" borderId="1" xfId="0" applyFont="1" applyBorder="1" applyAlignment="1">
      <alignment horizontal="left" vertical="center" wrapText="1" indent="3"/>
    </xf>
    <xf numFmtId="0" fontId="9" fillId="0" borderId="3" xfId="0" applyFont="1" applyBorder="1" applyAlignment="1">
      <alignment horizontal="left" vertical="center" wrapText="1" indent="3"/>
    </xf>
    <xf numFmtId="0" fontId="5" fillId="0" borderId="0" xfId="0" applyFont="1" applyAlignment="1">
      <alignment horizontal="justify" vertical="center"/>
    </xf>
    <xf numFmtId="0" fontId="12" fillId="0" borderId="0" xfId="0" applyFont="1" applyAlignment="1">
      <alignment horizontal="justify" vertical="center"/>
    </xf>
    <xf numFmtId="0" fontId="5" fillId="0" borderId="0" xfId="0" applyFont="1" applyAlignment="1">
      <alignment horizontal="center" vertical="center" wrapText="1"/>
    </xf>
    <xf numFmtId="0" fontId="5" fillId="0" borderId="0" xfId="0" applyFont="1" applyAlignment="1">
      <alignment vertical="center" wrapText="1"/>
    </xf>
    <xf numFmtId="0" fontId="13" fillId="0" borderId="0" xfId="0" applyFont="1" applyAlignment="1">
      <alignment vertical="center" wrapText="1"/>
    </xf>
    <xf numFmtId="0" fontId="14" fillId="0" borderId="0" xfId="0" applyFont="1"/>
    <xf numFmtId="0" fontId="5" fillId="2" borderId="6" xfId="0" applyFont="1" applyFill="1" applyBorder="1" applyAlignment="1">
      <alignment vertical="center" wrapText="1"/>
    </xf>
    <xf numFmtId="0" fontId="5" fillId="2" borderId="3" xfId="0" applyFont="1" applyFill="1" applyBorder="1" applyAlignment="1">
      <alignment horizontal="center" vertical="center" wrapText="1"/>
    </xf>
    <xf numFmtId="0" fontId="18" fillId="0" borderId="0" xfId="2" applyFont="1" applyAlignment="1">
      <alignment horizontal="left"/>
    </xf>
    <xf numFmtId="0" fontId="15" fillId="0" borderId="0" xfId="2" applyFont="1" applyAlignment="1">
      <alignment horizontal="left"/>
    </xf>
    <xf numFmtId="0" fontId="16" fillId="0" borderId="0" xfId="2" applyFont="1" applyAlignment="1">
      <alignment horizontal="left"/>
    </xf>
    <xf numFmtId="0" fontId="16" fillId="0" borderId="0" xfId="2" applyFont="1" applyAlignment="1">
      <alignment horizontal="center" vertical="top"/>
    </xf>
    <xf numFmtId="0" fontId="15" fillId="0" borderId="11" xfId="2" applyFont="1" applyBorder="1" applyAlignment="1">
      <alignment horizontal="left"/>
    </xf>
    <xf numFmtId="0" fontId="15" fillId="0" borderId="12" xfId="2" applyFont="1" applyBorder="1" applyAlignment="1">
      <alignment horizontal="left"/>
    </xf>
    <xf numFmtId="0" fontId="15" fillId="0" borderId="13" xfId="2" applyFont="1" applyBorder="1" applyAlignment="1">
      <alignment horizontal="left"/>
    </xf>
    <xf numFmtId="0" fontId="15" fillId="0" borderId="14" xfId="2" applyFont="1" applyBorder="1" applyAlignment="1">
      <alignment horizontal="left"/>
    </xf>
    <xf numFmtId="0" fontId="16" fillId="0" borderId="13" xfId="2" applyFont="1" applyBorder="1" applyAlignment="1">
      <alignment horizontal="center" vertical="top"/>
    </xf>
    <xf numFmtId="0" fontId="16" fillId="0" borderId="14" xfId="2" applyFont="1" applyBorder="1" applyAlignment="1">
      <alignment horizontal="center" vertical="top"/>
    </xf>
    <xf numFmtId="0" fontId="15" fillId="0" borderId="19" xfId="2" applyFont="1" applyBorder="1" applyAlignment="1">
      <alignment horizontal="left"/>
    </xf>
    <xf numFmtId="0" fontId="15" fillId="0" borderId="20" xfId="2" applyFont="1" applyBorder="1" applyAlignment="1">
      <alignment horizontal="left"/>
    </xf>
    <xf numFmtId="0" fontId="15" fillId="0" borderId="21" xfId="2" applyFont="1" applyBorder="1" applyAlignment="1">
      <alignment horizontal="left"/>
    </xf>
    <xf numFmtId="0" fontId="15" fillId="0" borderId="22" xfId="2" applyFont="1" applyBorder="1" applyAlignment="1">
      <alignment horizontal="left"/>
    </xf>
    <xf numFmtId="0" fontId="21" fillId="0" borderId="0" xfId="2" applyFont="1" applyAlignment="1">
      <alignment horizontal="left"/>
    </xf>
    <xf numFmtId="0" fontId="23" fillId="0" borderId="0" xfId="2" applyFont="1" applyAlignment="1">
      <alignment horizontal="left"/>
    </xf>
    <xf numFmtId="0" fontId="9" fillId="2" borderId="3" xfId="0" applyFont="1" applyFill="1" applyBorder="1" applyAlignment="1">
      <alignment horizontal="left" vertical="center" wrapText="1" indent="1"/>
    </xf>
    <xf numFmtId="0" fontId="9" fillId="2" borderId="3" xfId="0" applyFont="1" applyFill="1" applyBorder="1" applyAlignment="1">
      <alignment horizontal="center" vertical="center" wrapText="1"/>
    </xf>
    <xf numFmtId="0" fontId="7" fillId="2" borderId="3" xfId="1" applyFont="1" applyFill="1" applyBorder="1" applyAlignment="1">
      <alignment vertical="center" wrapText="1"/>
    </xf>
    <xf numFmtId="0" fontId="9" fillId="2" borderId="3" xfId="0" applyFont="1" applyFill="1" applyBorder="1" applyAlignment="1">
      <alignment vertical="center" wrapText="1"/>
    </xf>
    <xf numFmtId="0" fontId="7" fillId="2" borderId="3" xfId="1" applyFont="1" applyFill="1" applyBorder="1" applyAlignment="1">
      <alignment horizontal="left" vertical="center" wrapText="1" indent="3"/>
    </xf>
    <xf numFmtId="0" fontId="9" fillId="2" borderId="1" xfId="0" applyFont="1" applyFill="1" applyBorder="1" applyAlignment="1">
      <alignment horizontal="left" vertical="center" wrapText="1" indent="3"/>
    </xf>
    <xf numFmtId="0" fontId="5" fillId="3" borderId="3" xfId="0" applyFont="1" applyFill="1" applyBorder="1" applyAlignment="1">
      <alignment horizontal="center" vertical="center" wrapText="1"/>
    </xf>
    <xf numFmtId="0" fontId="5" fillId="4" borderId="5" xfId="0" applyFont="1" applyFill="1" applyBorder="1" applyAlignment="1">
      <alignment horizontal="left" vertical="center" wrapText="1" indent="1"/>
    </xf>
    <xf numFmtId="0" fontId="5" fillId="4" borderId="6" xfId="0" applyFont="1" applyFill="1" applyBorder="1" applyAlignment="1">
      <alignment horizontal="left" vertical="center" wrapText="1" indent="1"/>
    </xf>
    <xf numFmtId="0" fontId="5" fillId="4" borderId="6" xfId="0" applyFont="1" applyFill="1" applyBorder="1" applyAlignment="1">
      <alignment horizontal="left" vertical="center" wrapText="1" indent="2"/>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vertical="center" wrapText="1"/>
    </xf>
    <xf numFmtId="0" fontId="5" fillId="4" borderId="5" xfId="0" applyFont="1" applyFill="1" applyBorder="1" applyAlignment="1">
      <alignment horizontal="left" vertical="center" wrapText="1" indent="2"/>
    </xf>
    <xf numFmtId="0" fontId="5" fillId="5" borderId="5" xfId="0" applyFont="1" applyFill="1" applyBorder="1" applyAlignment="1">
      <alignment horizontal="left" vertical="center" wrapText="1" indent="1"/>
    </xf>
    <xf numFmtId="0" fontId="5" fillId="5" borderId="6" xfId="0" applyFont="1" applyFill="1" applyBorder="1" applyAlignment="1">
      <alignment horizontal="left" vertical="center" wrapText="1" indent="1"/>
    </xf>
    <xf numFmtId="0" fontId="5" fillId="5" borderId="5" xfId="0" applyFont="1" applyFill="1" applyBorder="1" applyAlignment="1">
      <alignment horizontal="left" vertical="center" wrapText="1" indent="2"/>
    </xf>
    <xf numFmtId="0" fontId="5" fillId="5" borderId="6" xfId="0" applyFont="1" applyFill="1" applyBorder="1" applyAlignment="1">
      <alignment horizontal="left" vertical="center" wrapText="1" indent="2"/>
    </xf>
    <xf numFmtId="0" fontId="5" fillId="5" borderId="3" xfId="0" applyFont="1" applyFill="1" applyBorder="1" applyAlignment="1">
      <alignment horizontal="center" vertical="center" wrapText="1"/>
    </xf>
    <xf numFmtId="0" fontId="5" fillId="5" borderId="5" xfId="0" applyFont="1" applyFill="1" applyBorder="1" applyAlignment="1">
      <alignment horizontal="left" vertical="center" wrapText="1" indent="4"/>
    </xf>
    <xf numFmtId="0" fontId="5" fillId="5" borderId="6" xfId="0" applyFont="1" applyFill="1" applyBorder="1" applyAlignment="1">
      <alignment horizontal="left" vertical="center" wrapText="1" indent="4"/>
    </xf>
    <xf numFmtId="0" fontId="5" fillId="5" borderId="6" xfId="0" applyFont="1" applyFill="1" applyBorder="1" applyAlignment="1">
      <alignment vertical="center" wrapText="1"/>
    </xf>
    <xf numFmtId="0" fontId="5" fillId="2" borderId="6" xfId="0" applyFont="1" applyFill="1" applyBorder="1" applyAlignment="1">
      <alignment horizontal="left" vertical="center" wrapText="1" indent="2"/>
    </xf>
    <xf numFmtId="164" fontId="5" fillId="0" borderId="3" xfId="3" applyFont="1" applyBorder="1" applyAlignment="1">
      <alignment horizontal="center" vertical="center" wrapText="1"/>
    </xf>
    <xf numFmtId="164" fontId="5" fillId="3" borderId="3" xfId="3" applyFont="1" applyFill="1" applyBorder="1" applyAlignment="1">
      <alignment vertical="center" wrapText="1"/>
    </xf>
    <xf numFmtId="164" fontId="5" fillId="2" borderId="3" xfId="3" applyFont="1" applyFill="1" applyBorder="1" applyAlignment="1">
      <alignment vertical="center" wrapText="1"/>
    </xf>
    <xf numFmtId="164" fontId="5" fillId="4" borderId="1" xfId="3" applyFont="1" applyFill="1" applyBorder="1" applyAlignment="1">
      <alignment vertical="center" wrapText="1"/>
    </xf>
    <xf numFmtId="164" fontId="5" fillId="4" borderId="2" xfId="3" applyFont="1" applyFill="1" applyBorder="1" applyAlignment="1">
      <alignment vertical="center" wrapText="1"/>
    </xf>
    <xf numFmtId="164" fontId="5" fillId="4" borderId="3" xfId="3" applyFont="1" applyFill="1" applyBorder="1" applyAlignment="1">
      <alignment vertical="center" wrapText="1"/>
    </xf>
    <xf numFmtId="164" fontId="5" fillId="5" borderId="3" xfId="3" applyFont="1" applyFill="1" applyBorder="1" applyAlignment="1">
      <alignment horizontal="center" vertical="center" wrapText="1"/>
    </xf>
    <xf numFmtId="164" fontId="5" fillId="5" borderId="3" xfId="3" applyFont="1" applyFill="1" applyBorder="1" applyAlignment="1">
      <alignment vertical="center" wrapText="1"/>
    </xf>
    <xf numFmtId="49" fontId="5" fillId="0" borderId="3" xfId="3" applyNumberFormat="1" applyFont="1" applyBorder="1" applyAlignment="1">
      <alignment horizontal="center" vertical="center" wrapText="1"/>
    </xf>
    <xf numFmtId="49" fontId="5" fillId="0" borderId="3" xfId="3" applyNumberFormat="1" applyFont="1" applyBorder="1" applyAlignment="1">
      <alignment vertical="center" wrapText="1"/>
    </xf>
    <xf numFmtId="0" fontId="27" fillId="0" borderId="0" xfId="0" applyFont="1" applyAlignment="1">
      <alignment horizontal="center" vertical="center" wrapText="1"/>
    </xf>
    <xf numFmtId="0" fontId="5" fillId="0" borderId="6" xfId="0" applyFont="1" applyBorder="1" applyAlignment="1">
      <alignment horizontal="center" vertical="center" wrapText="1"/>
    </xf>
    <xf numFmtId="0" fontId="29" fillId="0" borderId="0" xfId="2" applyFont="1"/>
    <xf numFmtId="0" fontId="29" fillId="0" borderId="0" xfId="2" applyFont="1" applyAlignment="1">
      <alignment horizontal="left" vertical="center"/>
    </xf>
    <xf numFmtId="0" fontId="29" fillId="0" borderId="0" xfId="2" applyFont="1" applyAlignment="1">
      <alignment horizontal="center"/>
    </xf>
    <xf numFmtId="0" fontId="31" fillId="0" borderId="0" xfId="2" applyFont="1" applyAlignment="1">
      <alignment horizontal="center" vertical="center" wrapText="1"/>
    </xf>
    <xf numFmtId="0" fontId="31" fillId="0" borderId="0" xfId="2" applyFont="1" applyAlignment="1">
      <alignment vertical="center" wrapText="1"/>
    </xf>
    <xf numFmtId="0" fontId="33" fillId="0" borderId="0" xfId="2" applyFont="1" applyAlignment="1">
      <alignment horizontal="center" vertical="center" wrapText="1"/>
    </xf>
    <xf numFmtId="0" fontId="29" fillId="0" borderId="46" xfId="2" applyFont="1" applyBorder="1" applyAlignment="1">
      <alignment horizontal="left" vertical="center"/>
    </xf>
    <xf numFmtId="0" fontId="29" fillId="0" borderId="46" xfId="2" applyFont="1" applyBorder="1" applyAlignment="1">
      <alignment horizontal="center" vertical="center" wrapText="1"/>
    </xf>
    <xf numFmtId="0" fontId="29" fillId="0" borderId="46" xfId="2" applyFont="1" applyBorder="1" applyAlignment="1">
      <alignment horizontal="center"/>
    </xf>
    <xf numFmtId="0" fontId="29" fillId="0" borderId="46" xfId="2" applyFont="1" applyBorder="1"/>
    <xf numFmtId="2" fontId="29" fillId="0" borderId="46" xfId="2" applyNumberFormat="1" applyFont="1" applyBorder="1"/>
    <xf numFmtId="0" fontId="28" fillId="0" borderId="0" xfId="2" applyFont="1" applyAlignment="1">
      <alignment horizontal="left" vertical="center"/>
    </xf>
    <xf numFmtId="0" fontId="29" fillId="0" borderId="46" xfId="2" applyFont="1" applyBorder="1" applyAlignment="1">
      <alignment horizontal="left" vertical="center" wrapText="1"/>
    </xf>
    <xf numFmtId="4" fontId="29" fillId="0" borderId="46" xfId="2" applyNumberFormat="1" applyFont="1" applyBorder="1"/>
    <xf numFmtId="16" fontId="29" fillId="0" borderId="46" xfId="2" applyNumberFormat="1" applyFont="1" applyBorder="1" applyAlignment="1">
      <alignment horizontal="left" vertical="center"/>
    </xf>
    <xf numFmtId="4" fontId="29" fillId="0" borderId="0" xfId="2" applyNumberFormat="1" applyFont="1"/>
    <xf numFmtId="0" fontId="28" fillId="0" borderId="0" xfId="2" applyFont="1"/>
    <xf numFmtId="0" fontId="28" fillId="0" borderId="0" xfId="2" applyFont="1" applyAlignment="1">
      <alignment horizontal="center"/>
    </xf>
    <xf numFmtId="4" fontId="28" fillId="0" borderId="0" xfId="2" applyNumberFormat="1" applyFont="1"/>
    <xf numFmtId="0" fontId="29" fillId="0" borderId="28" xfId="2" applyFont="1" applyBorder="1" applyAlignment="1">
      <alignment horizontal="center" vertical="center" wrapText="1"/>
    </xf>
    <xf numFmtId="0" fontId="34" fillId="0" borderId="46" xfId="2" applyFont="1" applyBorder="1" applyAlignment="1">
      <alignment horizontal="left" vertical="center"/>
    </xf>
    <xf numFmtId="0" fontId="34" fillId="0" borderId="46" xfId="2" applyFont="1" applyBorder="1" applyAlignment="1">
      <alignment horizontal="center" wrapText="1"/>
    </xf>
    <xf numFmtId="0" fontId="34" fillId="0" borderId="28" xfId="2" applyFont="1" applyBorder="1" applyAlignment="1">
      <alignment horizontal="center" wrapText="1"/>
    </xf>
    <xf numFmtId="0" fontId="34" fillId="0" borderId="0" xfId="2" applyFont="1" applyAlignment="1">
      <alignment horizontal="center"/>
    </xf>
    <xf numFmtId="4" fontId="29" fillId="0" borderId="46" xfId="2" applyNumberFormat="1" applyFont="1" applyBorder="1" applyAlignment="1">
      <alignment horizontal="center" wrapText="1"/>
    </xf>
    <xf numFmtId="4" fontId="29" fillId="0" borderId="28" xfId="2" applyNumberFormat="1" applyFont="1" applyBorder="1" applyAlignment="1">
      <alignment horizontal="center" wrapText="1"/>
    </xf>
    <xf numFmtId="4" fontId="29" fillId="6" borderId="0" xfId="2" applyNumberFormat="1" applyFont="1" applyFill="1"/>
    <xf numFmtId="0" fontId="29" fillId="0" borderId="46" xfId="2" applyFont="1" applyBorder="1" applyAlignment="1">
      <alignment horizontal="center" wrapText="1"/>
    </xf>
    <xf numFmtId="3" fontId="34" fillId="0" borderId="46" xfId="2" applyNumberFormat="1" applyFont="1" applyBorder="1" applyAlignment="1">
      <alignment horizontal="center" vertical="center"/>
    </xf>
    <xf numFmtId="3" fontId="34" fillId="0" borderId="46" xfId="2" applyNumberFormat="1" applyFont="1" applyBorder="1" applyAlignment="1">
      <alignment horizontal="center"/>
    </xf>
    <xf numFmtId="0" fontId="29" fillId="7" borderId="46" xfId="2" applyFont="1" applyFill="1" applyBorder="1" applyAlignment="1">
      <alignment horizontal="center" vertical="center"/>
    </xf>
    <xf numFmtId="3" fontId="29" fillId="7" borderId="46" xfId="2" applyNumberFormat="1" applyFont="1" applyFill="1" applyBorder="1" applyAlignment="1">
      <alignment horizontal="center"/>
    </xf>
    <xf numFmtId="0" fontId="29" fillId="7" borderId="0" xfId="2" applyFont="1" applyFill="1"/>
    <xf numFmtId="4" fontId="29" fillId="7" borderId="46" xfId="2" applyNumberFormat="1" applyFont="1" applyFill="1" applyBorder="1" applyAlignment="1">
      <alignment horizontal="center"/>
    </xf>
    <xf numFmtId="4" fontId="29" fillId="7" borderId="0" xfId="2" applyNumberFormat="1" applyFont="1" applyFill="1"/>
    <xf numFmtId="0" fontId="29" fillId="0" borderId="0" xfId="2" applyFont="1" applyAlignment="1">
      <alignment horizontal="center" vertical="center"/>
    </xf>
    <xf numFmtId="0" fontId="29" fillId="2" borderId="46" xfId="2" applyFont="1" applyFill="1" applyBorder="1" applyAlignment="1">
      <alignment horizontal="center" vertical="center" wrapText="1"/>
    </xf>
    <xf numFmtId="0" fontId="29" fillId="2" borderId="0" xfId="2" applyFont="1" applyFill="1" applyAlignment="1">
      <alignment horizontal="center" vertical="center"/>
    </xf>
    <xf numFmtId="0" fontId="34" fillId="2" borderId="46" xfId="2" applyFont="1" applyFill="1" applyBorder="1" applyAlignment="1">
      <alignment horizontal="center" vertical="center"/>
    </xf>
    <xf numFmtId="0" fontId="34" fillId="2" borderId="46" xfId="2" applyFont="1" applyFill="1" applyBorder="1" applyAlignment="1">
      <alignment horizontal="center"/>
    </xf>
    <xf numFmtId="0" fontId="34" fillId="2" borderId="0" xfId="2" applyFont="1" applyFill="1"/>
    <xf numFmtId="0" fontId="29" fillId="2" borderId="46" xfId="2" applyFont="1" applyFill="1" applyBorder="1" applyAlignment="1">
      <alignment horizontal="center" vertical="center"/>
    </xf>
    <xf numFmtId="4" fontId="29" fillId="2" borderId="46" xfId="2" applyNumberFormat="1" applyFont="1" applyFill="1" applyBorder="1" applyAlignment="1">
      <alignment horizontal="center"/>
    </xf>
    <xf numFmtId="4" fontId="29" fillId="2" borderId="0" xfId="2" applyNumberFormat="1" applyFont="1" applyFill="1"/>
    <xf numFmtId="0" fontId="29" fillId="2" borderId="0" xfId="2" applyFont="1" applyFill="1"/>
    <xf numFmtId="3" fontId="29" fillId="2" borderId="0" xfId="2" applyNumberFormat="1" applyFont="1" applyFill="1"/>
    <xf numFmtId="0" fontId="29" fillId="2" borderId="46" xfId="2" applyFont="1" applyFill="1" applyBorder="1" applyAlignment="1">
      <alignment horizontal="left" vertical="center"/>
    </xf>
    <xf numFmtId="4" fontId="29" fillId="0" borderId="0" xfId="2" applyNumberFormat="1" applyFont="1" applyAlignment="1">
      <alignment horizontal="right"/>
    </xf>
    <xf numFmtId="4" fontId="29" fillId="0" borderId="0" xfId="2" applyNumberFormat="1" applyFont="1" applyAlignment="1">
      <alignment horizontal="left"/>
    </xf>
    <xf numFmtId="0" fontId="29" fillId="0" borderId="46" xfId="2" applyFont="1" applyBorder="1" applyAlignment="1">
      <alignment horizontal="center" vertical="center"/>
    </xf>
    <xf numFmtId="0" fontId="29" fillId="7" borderId="0" xfId="2" applyFont="1" applyFill="1" applyAlignment="1">
      <alignment horizontal="left"/>
    </xf>
    <xf numFmtId="3" fontId="29" fillId="2" borderId="28" xfId="2" applyNumberFormat="1" applyFont="1" applyFill="1" applyBorder="1" applyAlignment="1">
      <alignment vertical="center" wrapText="1"/>
    </xf>
    <xf numFmtId="3" fontId="29" fillId="2" borderId="27" xfId="2" applyNumberFormat="1" applyFont="1" applyFill="1" applyBorder="1" applyAlignment="1">
      <alignment vertical="center" wrapText="1"/>
    </xf>
    <xf numFmtId="0" fontId="29" fillId="2" borderId="0" xfId="2" applyFont="1" applyFill="1" applyAlignment="1">
      <alignment horizontal="left"/>
    </xf>
    <xf numFmtId="4" fontId="29" fillId="0" borderId="0" xfId="2" applyNumberFormat="1" applyFont="1" applyAlignment="1">
      <alignment horizontal="left" vertical="center" wrapText="1"/>
    </xf>
    <xf numFmtId="4" fontId="29" fillId="0" borderId="0" xfId="2" applyNumberFormat="1" applyFont="1" applyAlignment="1">
      <alignment horizontal="center" vertical="center" wrapText="1"/>
    </xf>
    <xf numFmtId="4" fontId="29" fillId="0" borderId="0" xfId="2" applyNumberFormat="1" applyFont="1" applyAlignment="1">
      <alignment horizontal="center" wrapText="1"/>
    </xf>
    <xf numFmtId="4" fontId="29" fillId="0" borderId="0" xfId="2" applyNumberFormat="1" applyFont="1" applyAlignment="1">
      <alignment horizontal="center"/>
    </xf>
    <xf numFmtId="0" fontId="29" fillId="0" borderId="0" xfId="2" applyFont="1" applyAlignment="1">
      <alignment horizontal="left"/>
    </xf>
    <xf numFmtId="0" fontId="34" fillId="0" borderId="46" xfId="2" applyFont="1" applyBorder="1" applyAlignment="1">
      <alignment horizontal="center" vertical="center"/>
    </xf>
    <xf numFmtId="0" fontId="34" fillId="0" borderId="0" xfId="2" applyFont="1"/>
    <xf numFmtId="0" fontId="29" fillId="0" borderId="0" xfId="2" applyFont="1" applyAlignment="1">
      <alignment horizontal="center" vertical="center" wrapText="1"/>
    </xf>
    <xf numFmtId="0" fontId="27" fillId="0" borderId="0" xfId="2" applyFont="1" applyAlignment="1">
      <alignment horizontal="left"/>
    </xf>
    <xf numFmtId="3" fontId="29" fillId="0" borderId="0" xfId="2" applyNumberFormat="1" applyFont="1" applyAlignment="1">
      <alignment horizontal="center" vertical="center" wrapText="1"/>
    </xf>
    <xf numFmtId="4" fontId="27" fillId="0" borderId="0" xfId="2" applyNumberFormat="1" applyFont="1" applyAlignment="1">
      <alignment horizontal="center" vertical="center"/>
    </xf>
    <xf numFmtId="0" fontId="29" fillId="0" borderId="10" xfId="2" applyFont="1" applyBorder="1"/>
    <xf numFmtId="49" fontId="7" fillId="0" borderId="3" xfId="1"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Font="1" applyAlignment="1">
      <alignment horizontal="center" wrapText="1"/>
    </xf>
    <xf numFmtId="0" fontId="38" fillId="0" borderId="0" xfId="0" applyFont="1"/>
    <xf numFmtId="164" fontId="38" fillId="0" borderId="0" xfId="3" applyFont="1"/>
    <xf numFmtId="0" fontId="39" fillId="3" borderId="6" xfId="1" applyFont="1" applyFill="1" applyBorder="1" applyAlignment="1">
      <alignment vertical="center" wrapText="1"/>
    </xf>
    <xf numFmtId="0" fontId="38" fillId="3" borderId="0" xfId="0" applyFont="1" applyFill="1"/>
    <xf numFmtId="0" fontId="38" fillId="4" borderId="0" xfId="0" applyFont="1" applyFill="1"/>
    <xf numFmtId="0" fontId="39" fillId="4" borderId="6" xfId="1" applyFont="1" applyFill="1" applyBorder="1" applyAlignment="1">
      <alignment horizontal="left" vertical="center" wrapText="1" indent="1"/>
    </xf>
    <xf numFmtId="0" fontId="38" fillId="5" borderId="0" xfId="0" applyFont="1" applyFill="1"/>
    <xf numFmtId="0" fontId="5" fillId="5" borderId="3" xfId="0" applyFont="1" applyFill="1" applyBorder="1" applyAlignment="1">
      <alignment vertical="center" wrapText="1"/>
    </xf>
    <xf numFmtId="0" fontId="39" fillId="5" borderId="6" xfId="1" applyFont="1" applyFill="1" applyBorder="1" applyAlignment="1">
      <alignment horizontal="left" vertical="center" wrapText="1" indent="1"/>
    </xf>
    <xf numFmtId="0" fontId="38" fillId="2" borderId="0" xfId="0" applyFont="1" applyFill="1"/>
    <xf numFmtId="0" fontId="39" fillId="0" borderId="6" xfId="1" applyFont="1" applyBorder="1" applyAlignment="1">
      <alignment vertical="center" wrapText="1"/>
    </xf>
    <xf numFmtId="0" fontId="8" fillId="0" borderId="0" xfId="0" applyFont="1" applyAlignment="1">
      <alignment horizontal="center" vertical="center" wrapText="1"/>
    </xf>
    <xf numFmtId="165" fontId="5" fillId="3" borderId="3" xfId="3" applyNumberFormat="1" applyFont="1" applyFill="1" applyBorder="1" applyAlignment="1">
      <alignment horizontal="center" vertical="center" wrapText="1"/>
    </xf>
    <xf numFmtId="165" fontId="5" fillId="2" borderId="3" xfId="3" applyNumberFormat="1" applyFont="1" applyFill="1" applyBorder="1" applyAlignment="1">
      <alignment horizontal="center" vertical="center" wrapText="1"/>
    </xf>
    <xf numFmtId="165" fontId="5" fillId="4" borderId="1" xfId="3" applyNumberFormat="1" applyFont="1" applyFill="1" applyBorder="1" applyAlignment="1">
      <alignment horizontal="center" vertical="center" wrapText="1"/>
    </xf>
    <xf numFmtId="165" fontId="5" fillId="4" borderId="2" xfId="3" applyNumberFormat="1" applyFont="1" applyFill="1" applyBorder="1" applyAlignment="1">
      <alignment horizontal="center" vertical="center" wrapText="1"/>
    </xf>
    <xf numFmtId="165" fontId="5" fillId="4" borderId="3" xfId="3" applyNumberFormat="1" applyFont="1" applyFill="1" applyBorder="1" applyAlignment="1">
      <alignment horizontal="center" vertical="center" wrapText="1"/>
    </xf>
    <xf numFmtId="165" fontId="5" fillId="5" borderId="3" xfId="3" applyNumberFormat="1" applyFont="1" applyFill="1" applyBorder="1" applyAlignment="1">
      <alignment horizontal="center" vertical="center" wrapText="1"/>
    </xf>
    <xf numFmtId="165" fontId="5" fillId="0" borderId="3" xfId="3" applyNumberFormat="1" applyFont="1" applyBorder="1" applyAlignment="1">
      <alignment horizontal="center" vertical="center" wrapText="1"/>
    </xf>
    <xf numFmtId="0" fontId="41" fillId="0" borderId="0" xfId="0" applyFont="1"/>
    <xf numFmtId="0" fontId="42" fillId="0" borderId="0" xfId="0" applyFont="1"/>
    <xf numFmtId="0" fontId="40" fillId="0" borderId="0" xfId="0" applyFont="1" applyAlignment="1">
      <alignment horizontal="right" vertical="top"/>
    </xf>
    <xf numFmtId="0" fontId="40" fillId="0" borderId="0" xfId="0" applyFont="1"/>
    <xf numFmtId="0" fontId="41" fillId="0" borderId="46" xfId="0" applyFont="1" applyBorder="1" applyAlignment="1">
      <alignment horizontal="right" vertical="center"/>
    </xf>
    <xf numFmtId="0" fontId="41" fillId="0" borderId="46" xfId="0" applyFont="1" applyBorder="1" applyAlignment="1">
      <alignment horizontal="center" vertical="center"/>
    </xf>
    <xf numFmtId="0" fontId="41" fillId="0" borderId="46" xfId="0" applyFont="1" applyBorder="1" applyAlignment="1">
      <alignment horizontal="center" vertical="center" wrapText="1"/>
    </xf>
    <xf numFmtId="0" fontId="41" fillId="0" borderId="46" xfId="0" applyFont="1" applyBorder="1"/>
    <xf numFmtId="0" fontId="41" fillId="0" borderId="46" xfId="0" applyFont="1" applyBorder="1" applyAlignment="1">
      <alignment vertical="center"/>
    </xf>
    <xf numFmtId="0" fontId="41" fillId="0" borderId="46" xfId="0" applyFont="1" applyBorder="1" applyAlignment="1">
      <alignment horizontal="left" vertical="center"/>
    </xf>
    <xf numFmtId="4" fontId="41" fillId="0" borderId="46" xfId="0" applyNumberFormat="1" applyFont="1" applyBorder="1" applyAlignment="1">
      <alignment vertical="center"/>
    </xf>
    <xf numFmtId="4" fontId="41" fillId="0" borderId="46" xfId="0" applyNumberFormat="1" applyFont="1" applyBorder="1" applyAlignment="1">
      <alignment horizontal="center" vertical="center" wrapText="1"/>
    </xf>
    <xf numFmtId="4" fontId="41" fillId="0" borderId="46" xfId="0" applyNumberFormat="1" applyFont="1" applyBorder="1"/>
    <xf numFmtId="0" fontId="40" fillId="0" borderId="46" xfId="0" applyFont="1" applyBorder="1" applyAlignment="1">
      <alignment horizontal="right" vertical="center"/>
    </xf>
    <xf numFmtId="0" fontId="40" fillId="0" borderId="46" xfId="0" applyFont="1" applyBorder="1" applyAlignment="1">
      <alignment horizontal="center" vertical="center"/>
    </xf>
    <xf numFmtId="4" fontId="40" fillId="0" borderId="46" xfId="0" applyNumberFormat="1" applyFont="1" applyBorder="1" applyAlignment="1">
      <alignment vertical="center"/>
    </xf>
    <xf numFmtId="0" fontId="41" fillId="0" borderId="46" xfId="0" applyFont="1" applyBorder="1" applyAlignment="1">
      <alignment horizontal="right" vertical="top"/>
    </xf>
    <xf numFmtId="0" fontId="40" fillId="0" borderId="46" xfId="0" applyFont="1" applyBorder="1" applyAlignment="1">
      <alignment horizontal="right" vertical="top"/>
    </xf>
    <xf numFmtId="0" fontId="40" fillId="0" borderId="46" xfId="0" applyFont="1" applyBorder="1" applyAlignment="1">
      <alignment horizontal="center" vertical="top"/>
    </xf>
    <xf numFmtId="4" fontId="40" fillId="0" borderId="46" xfId="0" applyNumberFormat="1" applyFont="1" applyBorder="1"/>
    <xf numFmtId="0" fontId="41" fillId="0" borderId="46" xfId="0" applyFont="1" applyBorder="1" applyAlignment="1">
      <alignment vertical="top" wrapText="1"/>
    </xf>
    <xf numFmtId="0" fontId="34" fillId="0" borderId="46" xfId="6" applyFont="1" applyBorder="1"/>
    <xf numFmtId="0" fontId="44" fillId="0" borderId="0" xfId="0" applyFont="1"/>
    <xf numFmtId="4" fontId="42" fillId="0" borderId="0" xfId="0" applyNumberFormat="1" applyFont="1"/>
    <xf numFmtId="0" fontId="15" fillId="0" borderId="46" xfId="0" applyFont="1" applyBorder="1" applyAlignment="1">
      <alignment horizontal="left" vertical="center" wrapText="1"/>
    </xf>
    <xf numFmtId="4" fontId="40" fillId="0" borderId="46" xfId="0" applyNumberFormat="1" applyFont="1" applyBorder="1" applyAlignment="1">
      <alignment horizontal="right" vertical="top"/>
    </xf>
    <xf numFmtId="0" fontId="41" fillId="0" borderId="0" xfId="0" applyFont="1" applyAlignment="1">
      <alignment horizontal="right" vertical="top"/>
    </xf>
    <xf numFmtId="4" fontId="41" fillId="0" borderId="0" xfId="0" applyNumberFormat="1" applyFont="1"/>
    <xf numFmtId="164" fontId="42" fillId="0" borderId="0" xfId="3" applyFont="1"/>
    <xf numFmtId="164" fontId="40" fillId="0" borderId="0" xfId="3" applyFont="1" applyAlignment="1">
      <alignment horizontal="left" vertical="top"/>
    </xf>
    <xf numFmtId="164" fontId="40" fillId="0" borderId="0" xfId="3" applyFont="1"/>
    <xf numFmtId="164" fontId="41" fillId="0" borderId="46" xfId="3" applyFont="1" applyBorder="1" applyAlignment="1">
      <alignment vertical="center" wrapText="1"/>
    </xf>
    <xf numFmtId="164" fontId="41" fillId="0" borderId="46" xfId="3" applyFont="1" applyBorder="1" applyAlignment="1">
      <alignment vertical="center"/>
    </xf>
    <xf numFmtId="164" fontId="40" fillId="0" borderId="46" xfId="3" applyFont="1" applyBorder="1" applyAlignment="1">
      <alignment vertical="center" wrapText="1"/>
    </xf>
    <xf numFmtId="164" fontId="40" fillId="0" borderId="46" xfId="3" applyFont="1" applyBorder="1" applyAlignment="1">
      <alignment vertical="center"/>
    </xf>
    <xf numFmtId="164" fontId="41" fillId="0" borderId="46" xfId="3" applyFont="1" applyBorder="1"/>
    <xf numFmtId="164" fontId="40" fillId="0" borderId="46" xfId="3" applyFont="1" applyBorder="1"/>
    <xf numFmtId="164" fontId="41" fillId="0" borderId="46" xfId="3" applyFont="1" applyBorder="1" applyAlignment="1">
      <alignment wrapText="1"/>
    </xf>
    <xf numFmtId="164" fontId="40" fillId="0" borderId="46" xfId="3" applyFont="1" applyBorder="1" applyAlignment="1">
      <alignment horizontal="right" vertical="top"/>
    </xf>
    <xf numFmtId="164" fontId="41" fillId="0" borderId="46" xfId="3" applyFont="1" applyBorder="1" applyAlignment="1">
      <alignment horizontal="right"/>
    </xf>
    <xf numFmtId="164" fontId="41" fillId="0" borderId="0" xfId="3" applyFont="1"/>
    <xf numFmtId="0" fontId="1" fillId="0" borderId="0" xfId="9"/>
    <xf numFmtId="0" fontId="1" fillId="0" borderId="0" xfId="9" applyAlignment="1">
      <alignment horizontal="center" vertical="center"/>
    </xf>
    <xf numFmtId="166" fontId="38" fillId="9" borderId="46" xfId="9" applyNumberFormat="1" applyFont="1" applyFill="1" applyBorder="1" applyAlignment="1">
      <alignment horizontal="center" vertical="center" wrapText="1"/>
    </xf>
    <xf numFmtId="0" fontId="1" fillId="0" borderId="0" xfId="9" applyAlignment="1">
      <alignment vertical="center"/>
    </xf>
    <xf numFmtId="167" fontId="15" fillId="0" borderId="46" xfId="9" applyNumberFormat="1" applyFont="1" applyBorder="1" applyProtection="1">
      <protection hidden="1"/>
    </xf>
    <xf numFmtId="4" fontId="45" fillId="10" borderId="46" xfId="9" applyNumberFormat="1" applyFont="1" applyFill="1" applyBorder="1" applyAlignment="1">
      <alignment horizontal="center" vertical="center" wrapText="1"/>
    </xf>
    <xf numFmtId="0" fontId="5" fillId="10" borderId="46" xfId="9" applyFont="1" applyFill="1" applyBorder="1" applyAlignment="1">
      <alignment horizontal="left"/>
    </xf>
    <xf numFmtId="166" fontId="1" fillId="0" borderId="46" xfId="9" applyNumberFormat="1" applyBorder="1"/>
    <xf numFmtId="4" fontId="45" fillId="0" borderId="46" xfId="9" applyNumberFormat="1" applyFont="1" applyBorder="1" applyAlignment="1">
      <alignment horizontal="center" vertical="center" wrapText="1"/>
    </xf>
    <xf numFmtId="0" fontId="5" fillId="0" borderId="46" xfId="9" applyFont="1" applyBorder="1" applyAlignment="1">
      <alignment horizontal="left"/>
    </xf>
    <xf numFmtId="4" fontId="46" fillId="0" borderId="46" xfId="9" applyNumberFormat="1" applyFont="1" applyBorder="1" applyAlignment="1">
      <alignment horizontal="center" vertical="center" wrapText="1"/>
    </xf>
    <xf numFmtId="0" fontId="47" fillId="0" borderId="46" xfId="9" applyFont="1" applyBorder="1" applyAlignment="1">
      <alignment horizontal="left" vertical="center"/>
    </xf>
    <xf numFmtId="166" fontId="1" fillId="11" borderId="46" xfId="9" applyNumberFormat="1" applyFill="1" applyBorder="1"/>
    <xf numFmtId="166" fontId="1" fillId="3" borderId="46" xfId="9" applyNumberFormat="1" applyFill="1" applyBorder="1"/>
    <xf numFmtId="0" fontId="48" fillId="0" borderId="0" xfId="9" applyFont="1"/>
    <xf numFmtId="4" fontId="49" fillId="0" borderId="46" xfId="9" applyNumberFormat="1" applyFont="1" applyBorder="1" applyAlignment="1">
      <alignment horizontal="center" vertical="center" wrapText="1"/>
    </xf>
    <xf numFmtId="0" fontId="50" fillId="0" borderId="46" xfId="9" applyFont="1" applyBorder="1" applyAlignment="1">
      <alignment horizontal="left"/>
    </xf>
    <xf numFmtId="166" fontId="48" fillId="0" borderId="46" xfId="9" applyNumberFormat="1" applyFont="1" applyBorder="1"/>
    <xf numFmtId="166" fontId="48" fillId="12" borderId="46" xfId="9" applyNumberFormat="1" applyFont="1" applyFill="1" applyBorder="1"/>
    <xf numFmtId="0" fontId="5" fillId="0" borderId="0" xfId="0" applyFont="1" applyAlignment="1">
      <alignment horizontal="right" vertical="center" wrapText="1"/>
    </xf>
    <xf numFmtId="0" fontId="5" fillId="0" borderId="1" xfId="0" applyFont="1" applyBorder="1" applyAlignment="1">
      <alignment horizontal="righ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0" xfId="0" applyFont="1" applyAlignment="1">
      <alignment wrapText="1"/>
    </xf>
    <xf numFmtId="0" fontId="26" fillId="0" borderId="0" xfId="0" applyFont="1" applyAlignment="1">
      <alignment horizont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27" fillId="0" borderId="0" xfId="0" applyFont="1" applyAlignment="1">
      <alignment horizontal="center" vertical="center" wrapText="1"/>
    </xf>
    <xf numFmtId="0" fontId="26" fillId="0" borderId="0" xfId="0" applyFont="1" applyAlignment="1">
      <alignment horizontal="center" vertical="center" wrapText="1"/>
    </xf>
    <xf numFmtId="165" fontId="5" fillId="0" borderId="4" xfId="3" applyNumberFormat="1" applyFont="1" applyBorder="1" applyAlignment="1">
      <alignment horizontal="center" vertical="center" wrapText="1"/>
    </xf>
    <xf numFmtId="165" fontId="5" fillId="0" borderId="6" xfId="3" applyNumberFormat="1" applyFont="1" applyBorder="1" applyAlignment="1">
      <alignment horizontal="center" vertical="center" wrapText="1"/>
    </xf>
    <xf numFmtId="164" fontId="5" fillId="0" borderId="4" xfId="3" applyFont="1" applyBorder="1" applyAlignment="1">
      <alignment horizontal="center" vertical="center" wrapText="1"/>
    </xf>
    <xf numFmtId="164" fontId="5" fillId="0" borderId="6" xfId="3"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165" fontId="5" fillId="5" borderId="4" xfId="3" applyNumberFormat="1" applyFont="1" applyFill="1" applyBorder="1" applyAlignment="1">
      <alignment horizontal="center" vertical="center" wrapText="1"/>
    </xf>
    <xf numFmtId="165" fontId="5" fillId="5" borderId="6" xfId="3" applyNumberFormat="1" applyFont="1" applyFill="1" applyBorder="1" applyAlignment="1">
      <alignment horizontal="center" vertical="center" wrapText="1"/>
    </xf>
    <xf numFmtId="164" fontId="5" fillId="5" borderId="4" xfId="3" applyFont="1" applyFill="1" applyBorder="1" applyAlignment="1">
      <alignment vertical="center" wrapText="1"/>
    </xf>
    <xf numFmtId="164" fontId="5" fillId="5" borderId="6" xfId="3" applyFont="1" applyFill="1" applyBorder="1" applyAlignment="1">
      <alignment vertical="center" wrapText="1"/>
    </xf>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164" fontId="5" fillId="5" borderId="4" xfId="3" applyFont="1" applyFill="1" applyBorder="1" applyAlignment="1">
      <alignment horizontal="center" vertical="center" wrapText="1"/>
    </xf>
    <xf numFmtId="164" fontId="5" fillId="5" borderId="6" xfId="3" applyFont="1" applyFill="1" applyBorder="1" applyAlignment="1">
      <alignment horizontal="center" vertical="center" wrapText="1"/>
    </xf>
    <xf numFmtId="165" fontId="5" fillId="4" borderId="4" xfId="3" applyNumberFormat="1" applyFont="1" applyFill="1" applyBorder="1" applyAlignment="1">
      <alignment horizontal="center" vertical="center" wrapText="1"/>
    </xf>
    <xf numFmtId="165" fontId="5" fillId="4" borderId="6" xfId="3" applyNumberFormat="1" applyFont="1" applyFill="1" applyBorder="1" applyAlignment="1">
      <alignment horizontal="center" vertical="center" wrapText="1"/>
    </xf>
    <xf numFmtId="164" fontId="5" fillId="4" borderId="4" xfId="3" applyFont="1" applyFill="1" applyBorder="1" applyAlignment="1">
      <alignment horizontal="center" vertical="center" wrapText="1"/>
    </xf>
    <xf numFmtId="164" fontId="5" fillId="4" borderId="6" xfId="3" applyFont="1" applyFill="1" applyBorder="1" applyAlignment="1">
      <alignment horizontal="center" vertical="center" wrapText="1"/>
    </xf>
    <xf numFmtId="164" fontId="5" fillId="4" borderId="4" xfId="3" applyFont="1" applyFill="1" applyBorder="1" applyAlignment="1">
      <alignment vertical="center" wrapText="1"/>
    </xf>
    <xf numFmtId="164" fontId="5" fillId="4" borderId="6" xfId="3" applyFont="1" applyFill="1" applyBorder="1" applyAlignment="1">
      <alignment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7" fillId="0" borderId="0" xfId="0" applyFont="1" applyAlignment="1">
      <alignment horizontal="center"/>
    </xf>
    <xf numFmtId="0" fontId="5" fillId="0" borderId="5" xfId="0" applyFont="1" applyBorder="1" applyAlignment="1">
      <alignment horizontal="center" vertical="center" wrapText="1"/>
    </xf>
    <xf numFmtId="0" fontId="39" fillId="0" borderId="4" xfId="1" applyFont="1" applyBorder="1" applyAlignment="1">
      <alignment horizontal="center" vertical="center" wrapText="1"/>
    </xf>
    <xf numFmtId="0" fontId="39" fillId="0" borderId="5" xfId="1" applyFont="1" applyBorder="1" applyAlignment="1">
      <alignment horizontal="center" vertical="center" wrapText="1"/>
    </xf>
    <xf numFmtId="0" fontId="39" fillId="0" borderId="6" xfId="1" applyFont="1" applyBorder="1" applyAlignment="1">
      <alignment horizontal="center" vertical="center" wrapText="1"/>
    </xf>
    <xf numFmtId="164" fontId="5" fillId="0" borderId="8" xfId="3" applyFont="1" applyBorder="1" applyAlignment="1">
      <alignment horizontal="center" vertical="center" wrapText="1"/>
    </xf>
    <xf numFmtId="164" fontId="5" fillId="0" borderId="7" xfId="3" applyFont="1" applyBorder="1" applyAlignment="1">
      <alignment horizontal="center" vertical="center" wrapText="1"/>
    </xf>
    <xf numFmtId="164" fontId="5" fillId="0" borderId="2" xfId="3" applyFont="1" applyBorder="1" applyAlignment="1">
      <alignment horizontal="center" vertical="center" wrapText="1"/>
    </xf>
    <xf numFmtId="49" fontId="15" fillId="0" borderId="46" xfId="2" applyNumberFormat="1" applyFont="1" applyBorder="1" applyAlignment="1">
      <alignment horizontal="left"/>
    </xf>
    <xf numFmtId="0" fontId="15" fillId="0" borderId="46" xfId="2" applyFont="1" applyBorder="1" applyAlignment="1">
      <alignment horizontal="left"/>
    </xf>
    <xf numFmtId="0" fontId="15" fillId="0" borderId="46" xfId="2" applyFont="1" applyBorder="1" applyAlignment="1">
      <alignment horizontal="right"/>
    </xf>
    <xf numFmtId="0" fontId="15" fillId="0" borderId="46" xfId="2" applyFont="1" applyBorder="1" applyAlignment="1">
      <alignment horizontal="center" vertical="center" wrapText="1"/>
    </xf>
    <xf numFmtId="0" fontId="18" fillId="0" borderId="0" xfId="2" applyFont="1" applyAlignment="1">
      <alignment horizontal="center"/>
    </xf>
    <xf numFmtId="0" fontId="15" fillId="0" borderId="1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0" xfId="2" applyFont="1" applyAlignment="1">
      <alignment horizontal="center" vertical="center" wrapText="1"/>
    </xf>
    <xf numFmtId="0" fontId="15" fillId="0" borderId="27"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10" xfId="2" applyFont="1" applyBorder="1" applyAlignment="1">
      <alignment horizontal="center" vertical="center"/>
    </xf>
    <xf numFmtId="0" fontId="15" fillId="0" borderId="23" xfId="2" applyFont="1" applyBorder="1" applyAlignment="1">
      <alignment horizontal="center" vertical="center"/>
    </xf>
    <xf numFmtId="0" fontId="15" fillId="0" borderId="0" xfId="2" applyFont="1" applyAlignment="1">
      <alignment horizontal="center" vertical="center"/>
    </xf>
    <xf numFmtId="0" fontId="15" fillId="0" borderId="27" xfId="2" applyFont="1" applyBorder="1" applyAlignment="1">
      <alignment horizontal="center" vertical="center"/>
    </xf>
    <xf numFmtId="0" fontId="15" fillId="0" borderId="9" xfId="2" applyFont="1" applyBorder="1" applyAlignment="1">
      <alignment horizontal="center" vertical="center"/>
    </xf>
    <xf numFmtId="0" fontId="15" fillId="0" borderId="29" xfId="2" applyFont="1" applyBorder="1" applyAlignment="1">
      <alignment horizontal="center" vertical="center"/>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46" xfId="2" applyFont="1" applyBorder="1" applyAlignment="1">
      <alignment horizontal="center" vertical="center"/>
    </xf>
    <xf numFmtId="0" fontId="15" fillId="0" borderId="46" xfId="2" applyFont="1" applyBorder="1" applyAlignment="1">
      <alignment horizontal="center" vertical="top" wrapText="1"/>
    </xf>
    <xf numFmtId="49" fontId="15" fillId="0" borderId="26" xfId="2" applyNumberFormat="1" applyFont="1" applyBorder="1" applyAlignment="1">
      <alignment horizontal="center" vertical="top"/>
    </xf>
    <xf numFmtId="49" fontId="15" fillId="0" borderId="31" xfId="2" applyNumberFormat="1" applyFont="1" applyBorder="1" applyAlignment="1">
      <alignment horizontal="center" vertical="top"/>
    </xf>
    <xf numFmtId="49" fontId="15" fillId="0" borderId="24" xfId="2" applyNumberFormat="1" applyFont="1" applyBorder="1" applyAlignment="1">
      <alignment horizontal="center" vertical="top"/>
    </xf>
    <xf numFmtId="49" fontId="15" fillId="0" borderId="10" xfId="2" applyNumberFormat="1" applyFont="1" applyBorder="1" applyAlignment="1">
      <alignment horizontal="center" vertical="top"/>
    </xf>
    <xf numFmtId="49" fontId="15" fillId="0" borderId="23" xfId="2" applyNumberFormat="1" applyFont="1" applyBorder="1" applyAlignment="1">
      <alignment horizontal="center" vertical="top"/>
    </xf>
    <xf numFmtId="49" fontId="15" fillId="0" borderId="42" xfId="2" applyNumberFormat="1" applyFont="1" applyBorder="1" applyAlignment="1">
      <alignment horizontal="center" vertical="top"/>
    </xf>
    <xf numFmtId="49" fontId="15" fillId="0" borderId="40" xfId="2" applyNumberFormat="1" applyFont="1" applyBorder="1" applyAlignment="1">
      <alignment horizontal="center" vertical="top"/>
    </xf>
    <xf numFmtId="49" fontId="15" fillId="0" borderId="41" xfId="2" applyNumberFormat="1" applyFont="1" applyBorder="1" applyAlignment="1">
      <alignment horizontal="center" vertical="top"/>
    </xf>
    <xf numFmtId="49" fontId="18" fillId="0" borderId="26" xfId="2" applyNumberFormat="1" applyFont="1" applyBorder="1" applyAlignment="1">
      <alignment horizontal="center"/>
    </xf>
    <xf numFmtId="49" fontId="18" fillId="0" borderId="31" xfId="2" applyNumberFormat="1" applyFont="1" applyBorder="1" applyAlignment="1">
      <alignment horizontal="center"/>
    </xf>
    <xf numFmtId="0" fontId="18" fillId="0" borderId="25" xfId="2" applyFont="1" applyBorder="1" applyAlignment="1">
      <alignment horizontal="left"/>
    </xf>
    <xf numFmtId="0" fontId="18" fillId="0" borderId="26" xfId="2" applyFont="1" applyBorder="1" applyAlignment="1">
      <alignment horizontal="left"/>
    </xf>
    <xf numFmtId="49" fontId="18" fillId="0" borderId="32" xfId="2" applyNumberFormat="1" applyFont="1" applyBorder="1" applyAlignment="1">
      <alignment horizontal="center"/>
    </xf>
    <xf numFmtId="49" fontId="18" fillId="0" borderId="33" xfId="2" applyNumberFormat="1" applyFont="1" applyBorder="1" applyAlignment="1">
      <alignment horizontal="center"/>
    </xf>
    <xf numFmtId="49" fontId="18" fillId="0" borderId="34" xfId="2" applyNumberFormat="1" applyFont="1" applyBorder="1" applyAlignment="1">
      <alignment horizontal="center"/>
    </xf>
    <xf numFmtId="49" fontId="15" fillId="0" borderId="35" xfId="2" applyNumberFormat="1" applyFont="1" applyBorder="1" applyAlignment="1">
      <alignment horizontal="center"/>
    </xf>
    <xf numFmtId="49" fontId="15" fillId="0" borderId="33" xfId="2" applyNumberFormat="1" applyFont="1" applyBorder="1" applyAlignment="1">
      <alignment horizontal="center"/>
    </xf>
    <xf numFmtId="49" fontId="15" fillId="0" borderId="34" xfId="2" applyNumberFormat="1" applyFont="1" applyBorder="1" applyAlignment="1">
      <alignment horizontal="center"/>
    </xf>
    <xf numFmtId="0" fontId="15" fillId="0" borderId="35" xfId="2" applyFont="1" applyBorder="1" applyAlignment="1">
      <alignment horizontal="center"/>
    </xf>
    <xf numFmtId="0" fontId="15" fillId="0" borderId="33" xfId="2" applyFont="1" applyBorder="1" applyAlignment="1">
      <alignment horizontal="center"/>
    </xf>
    <xf numFmtId="0" fontId="15" fillId="0" borderId="34" xfId="2" applyFont="1" applyBorder="1" applyAlignment="1">
      <alignment horizontal="center"/>
    </xf>
    <xf numFmtId="0" fontId="15" fillId="0" borderId="36" xfId="2" applyFont="1" applyBorder="1" applyAlignment="1">
      <alignment horizontal="center"/>
    </xf>
    <xf numFmtId="0" fontId="15" fillId="0" borderId="25" xfId="2" applyFont="1" applyBorder="1" applyAlignment="1">
      <alignment horizontal="center"/>
    </xf>
    <xf numFmtId="0" fontId="15" fillId="0" borderId="26" xfId="2" applyFont="1" applyBorder="1" applyAlignment="1">
      <alignment horizontal="center"/>
    </xf>
    <xf numFmtId="0" fontId="15" fillId="0" borderId="31" xfId="2" applyFont="1" applyBorder="1" applyAlignment="1">
      <alignment horizontal="center"/>
    </xf>
    <xf numFmtId="0" fontId="15" fillId="0" borderId="38" xfId="2" applyFont="1" applyBorder="1" applyAlignment="1">
      <alignment horizontal="center"/>
    </xf>
    <xf numFmtId="49" fontId="15" fillId="0" borderId="26" xfId="2" applyNumberFormat="1" applyFont="1" applyBorder="1" applyAlignment="1">
      <alignment horizontal="center"/>
    </xf>
    <xf numFmtId="49" fontId="15" fillId="0" borderId="31" xfId="2" applyNumberFormat="1" applyFont="1" applyBorder="1" applyAlignment="1">
      <alignment horizontal="center"/>
    </xf>
    <xf numFmtId="0" fontId="15" fillId="0" borderId="25" xfId="2" applyFont="1" applyBorder="1" applyAlignment="1">
      <alignment horizontal="left" wrapText="1" indent="1"/>
    </xf>
    <xf numFmtId="0" fontId="15" fillId="0" borderId="26" xfId="2" applyFont="1" applyBorder="1" applyAlignment="1">
      <alignment horizontal="left" indent="1"/>
    </xf>
    <xf numFmtId="49" fontId="15" fillId="0" borderId="37" xfId="2" applyNumberFormat="1" applyFont="1" applyBorder="1" applyAlignment="1">
      <alignment horizontal="center"/>
    </xf>
    <xf numFmtId="49" fontId="15" fillId="0" borderId="25" xfId="2" applyNumberFormat="1" applyFont="1" applyBorder="1" applyAlignment="1">
      <alignment horizontal="center"/>
    </xf>
    <xf numFmtId="0" fontId="15" fillId="0" borderId="25" xfId="2" applyFont="1" applyBorder="1" applyAlignment="1">
      <alignment horizontal="left" wrapText="1" indent="3"/>
    </xf>
    <xf numFmtId="0" fontId="15" fillId="0" borderId="26" xfId="2" applyFont="1" applyBorder="1" applyAlignment="1">
      <alignment horizontal="left" indent="3"/>
    </xf>
    <xf numFmtId="0" fontId="15" fillId="0" borderId="25" xfId="2" applyFont="1" applyBorder="1" applyAlignment="1">
      <alignment horizontal="left" wrapText="1" indent="2"/>
    </xf>
    <xf numFmtId="0" fontId="15" fillId="0" borderId="26" xfId="2" applyFont="1" applyBorder="1" applyAlignment="1">
      <alignment horizontal="left" indent="2"/>
    </xf>
    <xf numFmtId="0" fontId="15" fillId="0" borderId="42" xfId="2" applyFont="1" applyBorder="1" applyAlignment="1">
      <alignment horizontal="center"/>
    </xf>
    <xf numFmtId="0" fontId="15" fillId="0" borderId="40" xfId="2" applyFont="1" applyBorder="1" applyAlignment="1">
      <alignment horizontal="center"/>
    </xf>
    <xf numFmtId="0" fontId="15" fillId="0" borderId="41" xfId="2" applyFont="1" applyBorder="1" applyAlignment="1">
      <alignment horizontal="center"/>
    </xf>
    <xf numFmtId="0" fontId="15" fillId="0" borderId="43" xfId="2" applyFont="1" applyBorder="1" applyAlignment="1">
      <alignment horizontal="center"/>
    </xf>
    <xf numFmtId="49" fontId="15" fillId="0" borderId="32" xfId="2" applyNumberFormat="1" applyFont="1" applyBorder="1" applyAlignment="1">
      <alignment horizontal="center"/>
    </xf>
    <xf numFmtId="49" fontId="15" fillId="0" borderId="39" xfId="2" applyNumberFormat="1" applyFont="1" applyBorder="1" applyAlignment="1">
      <alignment horizontal="center"/>
    </xf>
    <xf numFmtId="49" fontId="15" fillId="0" borderId="40" xfId="2" applyNumberFormat="1" applyFont="1" applyBorder="1" applyAlignment="1">
      <alignment horizontal="center"/>
    </xf>
    <xf numFmtId="49" fontId="15" fillId="0" borderId="41" xfId="2" applyNumberFormat="1" applyFont="1" applyBorder="1" applyAlignment="1">
      <alignment horizontal="center"/>
    </xf>
    <xf numFmtId="49" fontId="15" fillId="0" borderId="42" xfId="2" applyNumberFormat="1" applyFont="1" applyBorder="1" applyAlignment="1">
      <alignment horizontal="center"/>
    </xf>
    <xf numFmtId="0" fontId="15" fillId="0" borderId="25" xfId="2" applyFont="1" applyBorder="1" applyAlignment="1">
      <alignment horizontal="left" wrapText="1"/>
    </xf>
    <xf numFmtId="0" fontId="15" fillId="0" borderId="26" xfId="2" applyFont="1" applyBorder="1" applyAlignment="1">
      <alignment horizontal="left"/>
    </xf>
    <xf numFmtId="0" fontId="15" fillId="0" borderId="46" xfId="2" applyFont="1" applyBorder="1" applyAlignment="1">
      <alignment horizontal="center"/>
    </xf>
    <xf numFmtId="0" fontId="15" fillId="0" borderId="30" xfId="2" applyFont="1" applyBorder="1" applyAlignment="1">
      <alignment horizontal="left" wrapText="1" indent="4"/>
    </xf>
    <xf numFmtId="0" fontId="15" fillId="0" borderId="9" xfId="2" applyFont="1" applyBorder="1" applyAlignment="1">
      <alignment horizontal="left" indent="4"/>
    </xf>
    <xf numFmtId="49" fontId="15" fillId="0" borderId="46" xfId="2" applyNumberFormat="1" applyFont="1" applyBorder="1" applyAlignment="1">
      <alignment horizontal="center"/>
    </xf>
    <xf numFmtId="49" fontId="15" fillId="0" borderId="10" xfId="2" applyNumberFormat="1" applyFont="1" applyBorder="1" applyAlignment="1">
      <alignment horizontal="center"/>
    </xf>
    <xf numFmtId="49" fontId="15" fillId="0" borderId="23" xfId="2" applyNumberFormat="1" applyFont="1" applyBorder="1" applyAlignment="1">
      <alignment horizontal="center"/>
    </xf>
    <xf numFmtId="49" fontId="15" fillId="0" borderId="9" xfId="2" applyNumberFormat="1" applyFont="1" applyBorder="1" applyAlignment="1">
      <alignment horizontal="center"/>
    </xf>
    <xf numFmtId="49" fontId="15" fillId="0" borderId="29" xfId="2" applyNumberFormat="1" applyFont="1" applyBorder="1" applyAlignment="1">
      <alignment horizontal="center"/>
    </xf>
    <xf numFmtId="0" fontId="15" fillId="0" borderId="24" xfId="2" applyFont="1" applyBorder="1" applyAlignment="1">
      <alignment horizontal="left" wrapText="1" indent="4"/>
    </xf>
    <xf numFmtId="0" fontId="15" fillId="0" borderId="10" xfId="2" applyFont="1" applyBorder="1" applyAlignment="1">
      <alignment horizontal="left" indent="4"/>
    </xf>
    <xf numFmtId="0" fontId="15" fillId="0" borderId="44" xfId="2" applyFont="1" applyBorder="1" applyAlignment="1">
      <alignment horizontal="left" indent="4"/>
    </xf>
    <xf numFmtId="49" fontId="15" fillId="0" borderId="45" xfId="2" applyNumberFormat="1" applyFont="1" applyBorder="1" applyAlignment="1">
      <alignment horizontal="center"/>
    </xf>
    <xf numFmtId="49" fontId="15" fillId="0" borderId="47" xfId="2" applyNumberFormat="1" applyFont="1" applyBorder="1" applyAlignment="1">
      <alignment horizontal="center"/>
    </xf>
    <xf numFmtId="0" fontId="15" fillId="0" borderId="9" xfId="2" applyFont="1" applyBorder="1" applyAlignment="1">
      <alignment horizontal="center"/>
    </xf>
    <xf numFmtId="0" fontId="16" fillId="0" borderId="10" xfId="2" applyFont="1" applyBorder="1" applyAlignment="1">
      <alignment horizontal="center" vertical="top"/>
    </xf>
    <xf numFmtId="49" fontId="15" fillId="0" borderId="48" xfId="2" applyNumberFormat="1" applyFont="1" applyBorder="1" applyAlignment="1">
      <alignment horizontal="center"/>
    </xf>
    <xf numFmtId="49" fontId="15" fillId="0" borderId="49" xfId="2" applyNumberFormat="1" applyFont="1" applyBorder="1" applyAlignment="1">
      <alignment horizontal="center"/>
    </xf>
    <xf numFmtId="49" fontId="15" fillId="0" borderId="50" xfId="2" applyNumberFormat="1" applyFont="1" applyBorder="1" applyAlignment="1">
      <alignment horizontal="center"/>
    </xf>
    <xf numFmtId="0" fontId="15" fillId="0" borderId="0" xfId="2" applyFont="1" applyAlignment="1">
      <alignment horizontal="left"/>
    </xf>
    <xf numFmtId="0" fontId="15" fillId="0" borderId="0" xfId="2" applyFont="1" applyAlignment="1">
      <alignment horizontal="right"/>
    </xf>
    <xf numFmtId="49" fontId="15" fillId="0" borderId="9" xfId="2" applyNumberFormat="1" applyFont="1" applyBorder="1" applyAlignment="1">
      <alignment horizontal="left"/>
    </xf>
    <xf numFmtId="0" fontId="21" fillId="0" borderId="0" xfId="2" applyFont="1" applyAlignment="1">
      <alignment horizontal="justify" vertical="top"/>
    </xf>
    <xf numFmtId="0" fontId="23" fillId="0" borderId="0" xfId="2" applyFont="1" applyAlignment="1">
      <alignment horizontal="justify" vertical="top"/>
    </xf>
    <xf numFmtId="0" fontId="21" fillId="0" borderId="0" xfId="2" applyFont="1" applyAlignment="1">
      <alignment horizontal="justify" wrapText="1"/>
    </xf>
    <xf numFmtId="0" fontId="21" fillId="0" borderId="0" xfId="2" applyFont="1" applyAlignment="1">
      <alignment horizontal="justify"/>
    </xf>
    <xf numFmtId="0" fontId="23" fillId="0" borderId="0" xfId="2" applyFont="1" applyAlignment="1">
      <alignment horizontal="justify"/>
    </xf>
    <xf numFmtId="0" fontId="15" fillId="0" borderId="13" xfId="2" applyFont="1" applyBorder="1" applyAlignment="1">
      <alignment horizontal="right"/>
    </xf>
    <xf numFmtId="0" fontId="15" fillId="0" borderId="15" xfId="2" applyFont="1" applyBorder="1" applyAlignment="1">
      <alignment horizontal="center"/>
    </xf>
    <xf numFmtId="0" fontId="15" fillId="0" borderId="16" xfId="2" applyFont="1" applyBorder="1" applyAlignment="1">
      <alignment horizontal="center"/>
    </xf>
    <xf numFmtId="0" fontId="16" fillId="0" borderId="17" xfId="2" applyFont="1" applyBorder="1" applyAlignment="1">
      <alignment horizontal="center" vertical="top"/>
    </xf>
    <xf numFmtId="0" fontId="16" fillId="0" borderId="18" xfId="2" applyFont="1" applyBorder="1" applyAlignment="1">
      <alignment horizontal="center" vertical="top"/>
    </xf>
    <xf numFmtId="0" fontId="41" fillId="0" borderId="51" xfId="0" applyFont="1" applyBorder="1" applyAlignment="1">
      <alignment horizontal="center" vertical="center"/>
    </xf>
    <xf numFmtId="0" fontId="41" fillId="0" borderId="53" xfId="0" applyFont="1" applyBorder="1" applyAlignment="1">
      <alignment horizontal="center" vertical="center"/>
    </xf>
    <xf numFmtId="0" fontId="41" fillId="0" borderId="52" xfId="0" applyFont="1" applyBorder="1" applyAlignment="1">
      <alignment horizontal="center" vertical="center"/>
    </xf>
    <xf numFmtId="0" fontId="40" fillId="0" borderId="0" xfId="0" applyFont="1" applyAlignment="1">
      <alignment horizontal="center"/>
    </xf>
    <xf numFmtId="0" fontId="40" fillId="0" borderId="9" xfId="0" applyFont="1" applyBorder="1" applyAlignment="1">
      <alignment horizontal="center"/>
    </xf>
    <xf numFmtId="0" fontId="43" fillId="0" borderId="0" xfId="0" applyFont="1" applyAlignment="1">
      <alignment horizontal="center" vertical="center" wrapText="1"/>
    </xf>
    <xf numFmtId="0" fontId="41" fillId="0" borderId="4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xf>
    <xf numFmtId="0" fontId="41" fillId="0" borderId="9" xfId="0" applyFont="1" applyBorder="1" applyAlignment="1">
      <alignment horizontal="center" vertical="center"/>
    </xf>
    <xf numFmtId="166" fontId="1" fillId="0" borderId="46" xfId="9" applyNumberFormat="1" applyBorder="1" applyAlignment="1">
      <alignment horizontal="center"/>
    </xf>
    <xf numFmtId="4" fontId="29" fillId="0" borderId="0" xfId="2" applyNumberFormat="1" applyFont="1" applyAlignment="1">
      <alignment horizontal="right"/>
    </xf>
    <xf numFmtId="4" fontId="29" fillId="8" borderId="25" xfId="5" applyNumberFormat="1" applyFont="1" applyFill="1" applyBorder="1" applyAlignment="1">
      <alignment horizontal="left" vertical="center" wrapText="1"/>
    </xf>
    <xf numFmtId="4" fontId="29" fillId="8" borderId="26" xfId="5" applyNumberFormat="1" applyFont="1" applyFill="1" applyBorder="1" applyAlignment="1">
      <alignment horizontal="left" vertical="center" wrapText="1"/>
    </xf>
    <xf numFmtId="4" fontId="29" fillId="8" borderId="31" xfId="5" applyNumberFormat="1" applyFont="1" applyFill="1" applyBorder="1" applyAlignment="1">
      <alignment horizontal="left" vertical="center" wrapText="1"/>
    </xf>
    <xf numFmtId="3" fontId="29" fillId="8" borderId="25" xfId="5" applyNumberFormat="1" applyFont="1" applyFill="1" applyBorder="1" applyAlignment="1">
      <alignment horizontal="center" vertical="center" wrapText="1"/>
    </xf>
    <xf numFmtId="3" fontId="29" fillId="8" borderId="31" xfId="5" applyNumberFormat="1" applyFont="1" applyFill="1" applyBorder="1" applyAlignment="1">
      <alignment horizontal="center" vertical="center" wrapText="1"/>
    </xf>
    <xf numFmtId="4" fontId="29" fillId="8" borderId="25" xfId="5" applyNumberFormat="1" applyFont="1" applyFill="1" applyBorder="1" applyAlignment="1">
      <alignment horizontal="center" wrapText="1"/>
    </xf>
    <xf numFmtId="4" fontId="29" fillId="8" borderId="31" xfId="5" applyNumberFormat="1" applyFont="1" applyFill="1" applyBorder="1" applyAlignment="1">
      <alignment horizontal="center" wrapText="1"/>
    </xf>
    <xf numFmtId="0" fontId="29" fillId="0" borderId="25" xfId="2" applyFont="1" applyBorder="1" applyAlignment="1">
      <alignment horizontal="center" vertical="center"/>
    </xf>
    <xf numFmtId="0" fontId="29" fillId="0" borderId="26" xfId="2" applyFont="1" applyBorder="1" applyAlignment="1">
      <alignment horizontal="center" vertical="center"/>
    </xf>
    <xf numFmtId="0" fontId="29" fillId="0" borderId="31" xfId="2" applyFont="1" applyBorder="1" applyAlignment="1">
      <alignment horizontal="center" vertical="center"/>
    </xf>
    <xf numFmtId="4" fontId="29" fillId="0" borderId="25" xfId="2" applyNumberFormat="1" applyFont="1" applyBorder="1" applyAlignment="1">
      <alignment horizontal="center" vertical="center" wrapText="1"/>
    </xf>
    <xf numFmtId="4" fontId="29" fillId="0" borderId="31" xfId="2" applyNumberFormat="1" applyFont="1" applyBorder="1" applyAlignment="1">
      <alignment horizontal="center" vertical="center" wrapText="1"/>
    </xf>
    <xf numFmtId="4" fontId="29" fillId="6" borderId="25" xfId="5" applyNumberFormat="1" applyFont="1" applyFill="1" applyBorder="1" applyAlignment="1">
      <alignment horizontal="center" wrapText="1"/>
    </xf>
    <xf numFmtId="4" fontId="29" fillId="6" borderId="31" xfId="5" applyNumberFormat="1" applyFont="1" applyFill="1" applyBorder="1" applyAlignment="1">
      <alignment horizontal="center" wrapText="1"/>
    </xf>
    <xf numFmtId="3" fontId="29" fillId="0" borderId="46" xfId="2" applyNumberFormat="1" applyFont="1" applyBorder="1" applyAlignment="1">
      <alignment horizontal="center" vertical="center" wrapText="1"/>
    </xf>
    <xf numFmtId="3" fontId="29" fillId="0" borderId="46" xfId="2" applyNumberFormat="1" applyFont="1" applyBorder="1" applyAlignment="1">
      <alignment horizontal="center" wrapText="1"/>
    </xf>
    <xf numFmtId="0" fontId="29" fillId="0" borderId="25" xfId="2" applyFont="1" applyBorder="1" applyAlignment="1">
      <alignment horizontal="center" vertical="center" wrapText="1"/>
    </xf>
    <xf numFmtId="0" fontId="29" fillId="0" borderId="26" xfId="2" applyFont="1" applyBorder="1" applyAlignment="1">
      <alignment horizontal="center" vertical="center" wrapText="1"/>
    </xf>
    <xf numFmtId="0" fontId="29" fillId="0" borderId="31" xfId="2" applyFont="1" applyBorder="1" applyAlignment="1">
      <alignment horizontal="center" vertical="center" wrapText="1"/>
    </xf>
    <xf numFmtId="4" fontId="29" fillId="0" borderId="46" xfId="2" applyNumberFormat="1" applyFont="1" applyBorder="1" applyAlignment="1">
      <alignment horizontal="center" wrapText="1"/>
    </xf>
    <xf numFmtId="4" fontId="29" fillId="0" borderId="46" xfId="2" applyNumberFormat="1" applyFont="1" applyBorder="1" applyAlignment="1">
      <alignment horizontal="center" vertical="center" wrapText="1"/>
    </xf>
    <xf numFmtId="0" fontId="29" fillId="0" borderId="46" xfId="2" applyFont="1" applyBorder="1" applyAlignment="1">
      <alignment horizontal="center" vertical="center" wrapText="1"/>
    </xf>
    <xf numFmtId="0" fontId="27" fillId="7" borderId="25" xfId="2" applyFont="1" applyFill="1" applyBorder="1" applyAlignment="1">
      <alignment horizontal="left" vertical="center" wrapText="1"/>
    </xf>
    <xf numFmtId="0" fontId="27" fillId="7" borderId="26" xfId="2" applyFont="1" applyFill="1" applyBorder="1" applyAlignment="1">
      <alignment horizontal="left" vertical="center" wrapText="1"/>
    </xf>
    <xf numFmtId="0" fontId="27" fillId="7" borderId="31" xfId="2" applyFont="1" applyFill="1" applyBorder="1" applyAlignment="1">
      <alignment horizontal="left" vertical="center" wrapText="1"/>
    </xf>
    <xf numFmtId="3" fontId="29" fillId="7" borderId="25" xfId="2" applyNumberFormat="1" applyFont="1" applyFill="1" applyBorder="1" applyAlignment="1">
      <alignment horizontal="center" vertical="center" wrapText="1"/>
    </xf>
    <xf numFmtId="3" fontId="29" fillId="7" borderId="31" xfId="2" applyNumberFormat="1" applyFont="1" applyFill="1" applyBorder="1" applyAlignment="1">
      <alignment horizontal="center" vertical="center" wrapText="1"/>
    </xf>
    <xf numFmtId="4" fontId="27" fillId="7" borderId="25" xfId="2" applyNumberFormat="1" applyFont="1" applyFill="1" applyBorder="1" applyAlignment="1">
      <alignment horizontal="center" vertical="center"/>
    </xf>
    <xf numFmtId="4" fontId="27" fillId="7" borderId="31" xfId="2" applyNumberFormat="1" applyFont="1" applyFill="1" applyBorder="1" applyAlignment="1">
      <alignment horizontal="center" vertical="center"/>
    </xf>
    <xf numFmtId="0" fontId="27" fillId="7" borderId="25" xfId="2" applyFont="1" applyFill="1" applyBorder="1" applyAlignment="1">
      <alignment horizontal="left"/>
    </xf>
    <xf numFmtId="0" fontId="27" fillId="7" borderId="26" xfId="2" applyFont="1" applyFill="1" applyBorder="1" applyAlignment="1">
      <alignment horizontal="left"/>
    </xf>
    <xf numFmtId="0" fontId="27" fillId="7" borderId="31" xfId="2" applyFont="1" applyFill="1" applyBorder="1" applyAlignment="1">
      <alignment horizontal="left"/>
    </xf>
    <xf numFmtId="3" fontId="29" fillId="7" borderId="46" xfId="2" applyNumberFormat="1" applyFont="1" applyFill="1" applyBorder="1" applyAlignment="1">
      <alignment horizontal="center" vertical="center" wrapText="1"/>
    </xf>
    <xf numFmtId="0" fontId="34" fillId="0" borderId="25" xfId="2" applyFont="1" applyBorder="1" applyAlignment="1">
      <alignment horizontal="center" vertical="center" wrapText="1"/>
    </xf>
    <xf numFmtId="0" fontId="34" fillId="0" borderId="26" xfId="2" applyFont="1" applyBorder="1" applyAlignment="1">
      <alignment horizontal="center" vertical="center" wrapText="1"/>
    </xf>
    <xf numFmtId="0" fontId="34" fillId="0" borderId="31" xfId="2" applyFont="1" applyBorder="1" applyAlignment="1">
      <alignment horizontal="center" vertical="center" wrapText="1"/>
    </xf>
    <xf numFmtId="0" fontId="34" fillId="0" borderId="46" xfId="2" applyFont="1" applyBorder="1" applyAlignment="1">
      <alignment horizontal="center" vertical="center" wrapText="1"/>
    </xf>
    <xf numFmtId="4" fontId="29" fillId="0" borderId="46" xfId="2" applyNumberFormat="1" applyFont="1" applyBorder="1" applyAlignment="1">
      <alignment horizontal="left" vertical="center" wrapText="1"/>
    </xf>
    <xf numFmtId="4" fontId="29" fillId="6" borderId="46" xfId="2" applyNumberFormat="1" applyFont="1" applyFill="1" applyBorder="1" applyAlignment="1">
      <alignment horizontal="center" wrapText="1"/>
    </xf>
    <xf numFmtId="4" fontId="29" fillId="0" borderId="0" xfId="2" applyNumberFormat="1" applyFont="1" applyAlignment="1">
      <alignment horizontal="center"/>
    </xf>
    <xf numFmtId="0" fontId="35" fillId="2" borderId="25" xfId="2" applyFont="1" applyFill="1" applyBorder="1" applyAlignment="1">
      <alignment horizontal="center" vertical="center"/>
    </xf>
    <xf numFmtId="0" fontId="35" fillId="2" borderId="26" xfId="2" applyFont="1" applyFill="1" applyBorder="1" applyAlignment="1">
      <alignment horizontal="center" vertical="center"/>
    </xf>
    <xf numFmtId="0" fontId="35" fillId="2" borderId="31" xfId="2" applyFont="1" applyFill="1" applyBorder="1" applyAlignment="1">
      <alignment horizontal="center" vertical="center"/>
    </xf>
    <xf numFmtId="3" fontId="29" fillId="2" borderId="25" xfId="2" applyNumberFormat="1" applyFont="1" applyFill="1" applyBorder="1" applyAlignment="1">
      <alignment horizontal="center" wrapText="1"/>
    </xf>
    <xf numFmtId="3" fontId="29" fillId="2" borderId="31" xfId="2" applyNumberFormat="1" applyFont="1" applyFill="1" applyBorder="1" applyAlignment="1">
      <alignment horizontal="center" wrapText="1"/>
    </xf>
    <xf numFmtId="4" fontId="35" fillId="2" borderId="25" xfId="2" applyNumberFormat="1" applyFont="1" applyFill="1" applyBorder="1" applyAlignment="1">
      <alignment horizontal="center" wrapText="1"/>
    </xf>
    <xf numFmtId="4" fontId="36" fillId="2" borderId="31" xfId="2" applyNumberFormat="1" applyFont="1" applyFill="1" applyBorder="1" applyAlignment="1">
      <alignment horizontal="center" wrapText="1"/>
    </xf>
    <xf numFmtId="3" fontId="29" fillId="7" borderId="26" xfId="2" applyNumberFormat="1" applyFont="1" applyFill="1" applyBorder="1" applyAlignment="1">
      <alignment horizontal="center" vertical="center" wrapText="1"/>
    </xf>
    <xf numFmtId="3" fontId="29" fillId="7" borderId="25" xfId="2" applyNumberFormat="1" applyFont="1" applyFill="1" applyBorder="1" applyAlignment="1">
      <alignment horizontal="center" wrapText="1"/>
    </xf>
    <xf numFmtId="0" fontId="17" fillId="7" borderId="31" xfId="2" applyFill="1" applyBorder="1" applyAlignment="1">
      <alignment horizontal="center" wrapText="1"/>
    </xf>
    <xf numFmtId="4" fontId="29" fillId="7" borderId="25" xfId="2" applyNumberFormat="1" applyFont="1" applyFill="1" applyBorder="1" applyAlignment="1">
      <alignment horizontal="center" wrapText="1"/>
    </xf>
    <xf numFmtId="4" fontId="17" fillId="7" borderId="31" xfId="2" applyNumberFormat="1" applyFill="1" applyBorder="1" applyAlignment="1">
      <alignment horizontal="center" wrapText="1"/>
    </xf>
    <xf numFmtId="0" fontId="27" fillId="7" borderId="25" xfId="2" applyFont="1" applyFill="1" applyBorder="1" applyAlignment="1">
      <alignment horizontal="center" vertical="center"/>
    </xf>
    <xf numFmtId="0" fontId="27" fillId="7" borderId="26" xfId="2" applyFont="1" applyFill="1" applyBorder="1" applyAlignment="1">
      <alignment horizontal="center" vertical="center"/>
    </xf>
    <xf numFmtId="0" fontId="27" fillId="7" borderId="31" xfId="2" applyFont="1" applyFill="1" applyBorder="1" applyAlignment="1">
      <alignment horizontal="center" vertical="center"/>
    </xf>
    <xf numFmtId="0" fontId="29" fillId="0" borderId="46" xfId="2" applyFont="1" applyBorder="1" applyAlignment="1">
      <alignment horizontal="left" vertical="center" wrapText="1"/>
    </xf>
    <xf numFmtId="0" fontId="29" fillId="0" borderId="46" xfId="2" applyFont="1" applyBorder="1" applyAlignment="1">
      <alignment horizontal="center" wrapText="1"/>
    </xf>
    <xf numFmtId="2" fontId="29" fillId="0" borderId="46" xfId="2" applyNumberFormat="1" applyFont="1" applyBorder="1" applyAlignment="1">
      <alignment horizontal="center" wrapText="1"/>
    </xf>
    <xf numFmtId="0" fontId="29" fillId="2" borderId="46" xfId="2" applyFont="1" applyFill="1" applyBorder="1" applyAlignment="1">
      <alignment horizontal="center" vertical="center" wrapText="1"/>
    </xf>
    <xf numFmtId="4" fontId="29" fillId="2" borderId="46" xfId="2" applyNumberFormat="1" applyFont="1" applyFill="1" applyBorder="1" applyAlignment="1">
      <alignment horizontal="center" vertical="center" wrapText="1"/>
    </xf>
    <xf numFmtId="4" fontId="29" fillId="2" borderId="46" xfId="2" applyNumberFormat="1" applyFont="1" applyFill="1" applyBorder="1" applyAlignment="1">
      <alignment horizontal="center" wrapText="1"/>
    </xf>
    <xf numFmtId="0" fontId="29" fillId="2" borderId="46" xfId="2" applyFont="1" applyFill="1" applyBorder="1" applyAlignment="1">
      <alignment horizontal="left" vertical="center" wrapText="1"/>
    </xf>
    <xf numFmtId="4" fontId="29" fillId="2" borderId="25" xfId="2" applyNumberFormat="1" applyFont="1" applyFill="1" applyBorder="1" applyAlignment="1">
      <alignment horizontal="center" vertical="center" wrapText="1"/>
    </xf>
    <xf numFmtId="4" fontId="29" fillId="2" borderId="31" xfId="2" applyNumberFormat="1" applyFont="1" applyFill="1" applyBorder="1" applyAlignment="1">
      <alignment horizontal="center" vertical="center" wrapText="1"/>
    </xf>
    <xf numFmtId="0" fontId="29" fillId="2" borderId="25" xfId="2" applyFont="1" applyFill="1" applyBorder="1" applyAlignment="1">
      <alignment horizontal="left" vertical="center" wrapText="1"/>
    </xf>
    <xf numFmtId="0" fontId="17" fillId="2" borderId="31" xfId="2" applyFill="1" applyBorder="1" applyAlignment="1">
      <alignment horizontal="left" vertical="center" wrapText="1"/>
    </xf>
    <xf numFmtId="0" fontId="17" fillId="2" borderId="31" xfId="2" applyFill="1" applyBorder="1" applyAlignment="1">
      <alignment horizontal="center" vertical="center" wrapText="1"/>
    </xf>
    <xf numFmtId="4" fontId="29" fillId="2" borderId="25" xfId="2" applyNumberFormat="1" applyFont="1" applyFill="1" applyBorder="1" applyAlignment="1">
      <alignment horizontal="center" wrapText="1"/>
    </xf>
    <xf numFmtId="0" fontId="17" fillId="2" borderId="31" xfId="2" applyFill="1" applyBorder="1" applyAlignment="1">
      <alignment horizontal="center" wrapText="1"/>
    </xf>
    <xf numFmtId="0" fontId="34" fillId="2" borderId="46" xfId="2" applyFont="1" applyFill="1" applyBorder="1" applyAlignment="1">
      <alignment horizontal="center" vertical="center" wrapText="1"/>
    </xf>
    <xf numFmtId="0" fontId="34" fillId="2" borderId="46" xfId="2" applyFont="1" applyFill="1" applyBorder="1" applyAlignment="1">
      <alignment horizontal="center" wrapText="1"/>
    </xf>
    <xf numFmtId="0" fontId="34" fillId="0" borderId="46" xfId="2" applyFont="1" applyBorder="1" applyAlignment="1">
      <alignment horizontal="center" wrapText="1"/>
    </xf>
    <xf numFmtId="0" fontId="29" fillId="7" borderId="46" xfId="2" applyFont="1" applyFill="1" applyBorder="1" applyAlignment="1">
      <alignment horizontal="center" vertical="center" wrapText="1"/>
    </xf>
    <xf numFmtId="4" fontId="29" fillId="7" borderId="46" xfId="2" applyNumberFormat="1" applyFont="1" applyFill="1" applyBorder="1" applyAlignment="1">
      <alignment horizontal="center" vertical="center" wrapText="1"/>
    </xf>
    <xf numFmtId="4" fontId="29" fillId="7" borderId="46" xfId="2" applyNumberFormat="1" applyFont="1" applyFill="1" applyBorder="1" applyAlignment="1">
      <alignment horizontal="center" wrapText="1"/>
    </xf>
    <xf numFmtId="0" fontId="29" fillId="7" borderId="46" xfId="2" applyFont="1" applyFill="1" applyBorder="1" applyAlignment="1">
      <alignment horizontal="left" vertical="center" wrapText="1"/>
    </xf>
    <xf numFmtId="3" fontId="34" fillId="0" borderId="46" xfId="2" applyNumberFormat="1" applyFont="1" applyBorder="1" applyAlignment="1">
      <alignment horizontal="center" vertical="center" wrapText="1"/>
    </xf>
    <xf numFmtId="3" fontId="34" fillId="0" borderId="46" xfId="2" applyNumberFormat="1" applyFont="1" applyBorder="1" applyAlignment="1">
      <alignment horizontal="center" wrapText="1"/>
    </xf>
    <xf numFmtId="4" fontId="29" fillId="0" borderId="25" xfId="2" applyNumberFormat="1" applyFont="1" applyBorder="1" applyAlignment="1">
      <alignment horizontal="center" wrapText="1"/>
    </xf>
    <xf numFmtId="4" fontId="29" fillId="6" borderId="25" xfId="2" applyNumberFormat="1" applyFont="1" applyFill="1" applyBorder="1" applyAlignment="1">
      <alignment horizontal="center" wrapText="1"/>
    </xf>
    <xf numFmtId="0" fontId="34" fillId="0" borderId="25" xfId="2" applyFont="1" applyBorder="1" applyAlignment="1">
      <alignment horizontal="center" wrapText="1"/>
    </xf>
    <xf numFmtId="0" fontId="29" fillId="0" borderId="46" xfId="2" applyFont="1" applyBorder="1" applyAlignment="1">
      <alignment horizontal="left" wrapText="1"/>
    </xf>
    <xf numFmtId="0" fontId="29" fillId="0" borderId="46" xfId="2" applyFont="1" applyBorder="1" applyAlignment="1">
      <alignment horizontal="right"/>
    </xf>
    <xf numFmtId="0" fontId="29" fillId="0" borderId="0" xfId="2" applyFont="1" applyAlignment="1">
      <alignment horizontal="left"/>
    </xf>
    <xf numFmtId="0" fontId="29" fillId="0" borderId="46" xfId="2" applyFont="1" applyBorder="1" applyAlignment="1">
      <alignment horizontal="left"/>
    </xf>
    <xf numFmtId="0" fontId="29" fillId="0" borderId="25" xfId="2" applyFont="1" applyBorder="1" applyAlignment="1">
      <alignment horizontal="center"/>
    </xf>
    <xf numFmtId="0" fontId="29" fillId="0" borderId="26" xfId="2" applyFont="1" applyBorder="1" applyAlignment="1">
      <alignment horizontal="center"/>
    </xf>
    <xf numFmtId="0" fontId="29" fillId="0" borderId="31" xfId="2" applyFont="1" applyBorder="1" applyAlignment="1">
      <alignment horizontal="center"/>
    </xf>
    <xf numFmtId="0" fontId="29" fillId="0" borderId="46" xfId="2" applyFont="1" applyBorder="1" applyAlignment="1">
      <alignment horizontal="center"/>
    </xf>
    <xf numFmtId="0" fontId="28" fillId="0" borderId="0" xfId="2" applyFont="1" applyAlignment="1">
      <alignment horizontal="center"/>
    </xf>
    <xf numFmtId="0" fontId="30" fillId="2" borderId="0" xfId="2" applyFont="1" applyFill="1" applyAlignment="1">
      <alignment horizontal="center" vertical="center" wrapText="1"/>
    </xf>
    <xf numFmtId="0" fontId="32" fillId="0" borderId="0" xfId="2" applyFont="1" applyAlignment="1">
      <alignment horizontal="center" vertical="center" wrapText="1"/>
    </xf>
    <xf numFmtId="0" fontId="8" fillId="0" borderId="0" xfId="0" applyFont="1" applyAlignment="1">
      <alignment horizontal="center" vertical="center"/>
    </xf>
    <xf numFmtId="0" fontId="9" fillId="0" borderId="4" xfId="0" applyFont="1" applyBorder="1" applyAlignment="1">
      <alignment vertical="center" wrapText="1"/>
    </xf>
    <xf numFmtId="0" fontId="9" fillId="0" borderId="6" xfId="0" applyFont="1" applyBorder="1" applyAlignment="1">
      <alignment vertical="center" wrapText="1"/>
    </xf>
    <xf numFmtId="49" fontId="9" fillId="0" borderId="4"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7" fillId="0" borderId="4" xfId="1" applyFont="1" applyBorder="1" applyAlignment="1">
      <alignment horizontal="center" vertical="center" wrapText="1"/>
    </xf>
    <xf numFmtId="0" fontId="7" fillId="0" borderId="6" xfId="1"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cellXfs>
  <cellStyles count="10">
    <cellStyle name="Гиперссылка" xfId="1" builtinId="8"/>
    <cellStyle name="Обычный" xfId="0" builtinId="0"/>
    <cellStyle name="Обычный 2" xfId="2"/>
    <cellStyle name="Обычный 3" xfId="6"/>
    <cellStyle name="Обычный 4" xfId="7"/>
    <cellStyle name="Обычный 5" xfId="4"/>
    <cellStyle name="Обычный 6" xfId="5"/>
    <cellStyle name="Обычный 7" xfId="9"/>
    <cellStyle name="Финансовый" xfId="3" builtinId="3"/>
    <cellStyle name="Финансовы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90E23110437069A19FC6D4A6465679996D6C1A6BA6B2803690C584C3F3307D4101B7870C1DBAA3DF812D0D4CC270E6248E715D30ED52E20r337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consultantplus://offline/ref=4C11D777457C83A64694146378CBDA47B8C7EF0FF965C1F0AF5510B1D89B5090450B48FE5CE1C9EC10BC90BEAF1000B765B95E28H2t6I" TargetMode="External"/><Relationship Id="rId13" Type="http://schemas.openxmlformats.org/officeDocument/2006/relationships/hyperlink" Target="consultantplus://offline/ref=690E23110437069A19FC6D4A6465679996D7C1AABC672803690C584C3F3307D4021B207CC3DCBD3CFF0786858Ar733H" TargetMode="External"/><Relationship Id="rId3" Type="http://schemas.openxmlformats.org/officeDocument/2006/relationships/hyperlink" Target="consultantplus://offline/ref=96503A392D9AAE9E5475C55E7A4B1E15D5D21D82831A8B1595B359BCEBBFA1C9B869F7BF85113087C822583138LAo9I" TargetMode="External"/><Relationship Id="rId7" Type="http://schemas.openxmlformats.org/officeDocument/2006/relationships/hyperlink" Target="consultantplus://offline/ref=620C58DE6BAA3DE3E94CE457BBB35098EC54C0EED53364DA52D5097EF8B45989D6BE7B8347DC8EF9F495A230F05701C5743B709B2Ar4I" TargetMode="External"/><Relationship Id="rId12" Type="http://schemas.openxmlformats.org/officeDocument/2006/relationships/hyperlink" Target="consultantplus://offline/ref=690E23110437069A19FC6D4A6465679996D7C1AABC672803690C584C3F3307D4021B207CC3DCBD3CFF0786858Ar733H" TargetMode="External"/><Relationship Id="rId2" Type="http://schemas.openxmlformats.org/officeDocument/2006/relationships/hyperlink" Target="consultantplus://offline/ref=96503A392D9AAE9E5475C55E7A4B1E15D5D11B8885118B1595B359BCEBBFA1C9AA69AFBA87187AD68E69573138B64CD29DE5F4C1LBo5I" TargetMode="External"/><Relationship Id="rId1" Type="http://schemas.openxmlformats.org/officeDocument/2006/relationships/hyperlink" Target="consultantplus://offline/ref=96503A392D9AAE9E5475C55E7A4B1E15D5D01A8B86168B1595B359BCEBBFA1C9B869F7BF85113087C822583138LAo9I" TargetMode="External"/><Relationship Id="rId6" Type="http://schemas.openxmlformats.org/officeDocument/2006/relationships/hyperlink" Target="consultantplus://offline/ref=690E23110437069A19FC6D4A6465679996D5C6A3B96B2803690C584C3F3307D4021B207CC3DCBD3CFF0786858Ar733H" TargetMode="External"/><Relationship Id="rId11" Type="http://schemas.openxmlformats.org/officeDocument/2006/relationships/hyperlink" Target="consultantplus://offline/ref=B1AA276EE701E2760FF80BC89D0B96421F2DFBF61188A7ABE3A5493CB696C596BE11908C3D819539013A433A334118233E4272FFP7v9I" TargetMode="External"/><Relationship Id="rId5" Type="http://schemas.openxmlformats.org/officeDocument/2006/relationships/hyperlink" Target="consultantplus://offline/ref=690E23110437069A19FC6D4A6465679996D5C5AAB8692803690C584C3F3307D4101B7870C1D9A23FFA12D0D4CC270E6248E715D30ED52E20r337H" TargetMode="External"/><Relationship Id="rId10" Type="http://schemas.openxmlformats.org/officeDocument/2006/relationships/hyperlink" Target="consultantplus://offline/ref=690E23110437069A19FC6D4A6465679996D5C6A3B96B2803690C584C3F3307D4021B207CC3DCBD3CFF0786858Ar733H" TargetMode="External"/><Relationship Id="rId4" Type="http://schemas.openxmlformats.org/officeDocument/2006/relationships/hyperlink" Target="consultantplus://offline/ref=690E23110437069A19FC6D4A6465679996D5C6A3B96B2803690C584C3F3307D4021B207CC3DCBD3CFF0786858Ar733H" TargetMode="External"/><Relationship Id="rId9" Type="http://schemas.openxmlformats.org/officeDocument/2006/relationships/hyperlink" Target="consultantplus://offline/ref=690E23110437069A19FC6D4A6465679996D5C6A3B96B2803690C584C3F3307D4021B207CC3DCBD3CFF0786858Ar733H" TargetMode="External"/><Relationship Id="rId1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AR1056"/>
  <sheetViews>
    <sheetView view="pageBreakPreview" zoomScale="85" zoomScaleNormal="100" zoomScaleSheetLayoutView="85" workbookViewId="0">
      <selection activeCell="B15" sqref="B15"/>
    </sheetView>
  </sheetViews>
  <sheetFormatPr defaultColWidth="9.140625" defaultRowHeight="15" x14ac:dyDescent="0.25"/>
  <cols>
    <col min="1" max="1" width="23.7109375" style="3" customWidth="1"/>
    <col min="2" max="2" width="56.28515625" style="3" customWidth="1"/>
    <col min="3" max="4" width="9.140625" style="3"/>
    <col min="5" max="5" width="19.7109375" style="3" customWidth="1"/>
    <col min="6" max="16384" width="9.140625" style="3"/>
  </cols>
  <sheetData>
    <row r="1" spans="1:5" x14ac:dyDescent="0.25">
      <c r="A1" s="234"/>
      <c r="B1" s="234"/>
      <c r="C1" s="238" t="s">
        <v>0</v>
      </c>
      <c r="D1" s="238"/>
      <c r="E1" s="238"/>
    </row>
    <row r="2" spans="1:5" x14ac:dyDescent="0.25">
      <c r="A2" s="234"/>
      <c r="B2" s="234"/>
      <c r="C2" s="239" t="s">
        <v>368</v>
      </c>
      <c r="D2" s="239"/>
      <c r="E2" s="239"/>
    </row>
    <row r="3" spans="1:5" ht="25.5" customHeight="1" x14ac:dyDescent="0.25">
      <c r="A3" s="234"/>
      <c r="B3" s="234"/>
      <c r="C3" s="240" t="s">
        <v>1</v>
      </c>
      <c r="D3" s="240"/>
      <c r="E3" s="240"/>
    </row>
    <row r="4" spans="1:5" ht="32.450000000000003" customHeight="1" x14ac:dyDescent="0.25">
      <c r="A4" s="234"/>
      <c r="B4" s="234"/>
      <c r="C4" s="239" t="s">
        <v>369</v>
      </c>
      <c r="D4" s="239"/>
      <c r="E4" s="239"/>
    </row>
    <row r="5" spans="1:5" x14ac:dyDescent="0.25">
      <c r="A5" s="234"/>
      <c r="B5" s="234"/>
      <c r="C5" s="240" t="s">
        <v>2</v>
      </c>
      <c r="D5" s="240"/>
      <c r="E5" s="240"/>
    </row>
    <row r="6" spans="1:5" x14ac:dyDescent="0.25">
      <c r="A6" s="234"/>
      <c r="B6" s="234"/>
      <c r="C6" s="26" t="s">
        <v>3</v>
      </c>
      <c r="D6" s="241" t="s">
        <v>371</v>
      </c>
      <c r="E6" s="241"/>
    </row>
    <row r="7" spans="1:5" ht="25.5" customHeight="1" x14ac:dyDescent="0.25">
      <c r="A7" s="234"/>
      <c r="B7" s="234"/>
      <c r="C7" s="82" t="s">
        <v>4</v>
      </c>
      <c r="D7" s="240" t="s">
        <v>5</v>
      </c>
      <c r="E7" s="240"/>
    </row>
    <row r="8" spans="1:5" x14ac:dyDescent="0.25">
      <c r="A8" s="234"/>
      <c r="B8" s="234"/>
      <c r="C8" s="238" t="s">
        <v>258</v>
      </c>
      <c r="D8" s="238"/>
      <c r="E8" s="238"/>
    </row>
    <row r="9" spans="1:5" x14ac:dyDescent="0.25">
      <c r="A9" s="234"/>
      <c r="B9" s="234"/>
      <c r="C9" s="234"/>
      <c r="D9" s="234"/>
      <c r="E9" s="234"/>
    </row>
    <row r="10" spans="1:5" x14ac:dyDescent="0.25">
      <c r="A10" s="234"/>
      <c r="B10" s="27"/>
      <c r="C10" s="27"/>
      <c r="D10" s="27"/>
      <c r="E10" s="27"/>
    </row>
    <row r="11" spans="1:5" x14ac:dyDescent="0.25">
      <c r="A11" s="234"/>
      <c r="B11" s="27"/>
      <c r="C11" s="27"/>
      <c r="D11" s="27"/>
      <c r="E11" s="27"/>
    </row>
    <row r="12" spans="1:5" x14ac:dyDescent="0.25">
      <c r="A12" s="234"/>
      <c r="B12" s="27"/>
      <c r="C12" s="27"/>
      <c r="D12" s="27"/>
      <c r="E12" s="27"/>
    </row>
    <row r="13" spans="1:5" ht="32.25" thickBot="1" x14ac:dyDescent="0.3">
      <c r="A13" s="234"/>
      <c r="B13" s="164" t="s">
        <v>419</v>
      </c>
      <c r="C13" s="234"/>
      <c r="D13" s="234"/>
      <c r="E13" s="234"/>
    </row>
    <row r="14" spans="1:5" ht="27.75" customHeight="1" thickBot="1" x14ac:dyDescent="0.3">
      <c r="A14" s="234"/>
      <c r="B14" s="164" t="s">
        <v>420</v>
      </c>
      <c r="C14" s="234"/>
      <c r="D14" s="235"/>
      <c r="E14" s="5" t="s">
        <v>6</v>
      </c>
    </row>
    <row r="15" spans="1:5" ht="15.75" thickBot="1" x14ac:dyDescent="0.3">
      <c r="A15" s="234"/>
      <c r="B15" s="2" t="s">
        <v>355</v>
      </c>
      <c r="C15" s="232" t="s">
        <v>7</v>
      </c>
      <c r="D15" s="233"/>
      <c r="E15" s="151"/>
    </row>
    <row r="16" spans="1:5" ht="27.75" customHeight="1" thickBot="1" x14ac:dyDescent="0.3">
      <c r="A16" s="236" t="s">
        <v>8</v>
      </c>
      <c r="B16" s="237" t="s">
        <v>354</v>
      </c>
      <c r="C16" s="232" t="s">
        <v>9</v>
      </c>
      <c r="D16" s="233"/>
      <c r="E16" s="151"/>
    </row>
    <row r="17" spans="1:5" ht="24" customHeight="1" thickBot="1" x14ac:dyDescent="0.3">
      <c r="A17" s="236"/>
      <c r="B17" s="237"/>
      <c r="C17" s="232" t="s">
        <v>10</v>
      </c>
      <c r="D17" s="233"/>
      <c r="E17" s="151" t="s">
        <v>352</v>
      </c>
    </row>
    <row r="18" spans="1:5" ht="25.5" customHeight="1" thickBot="1" x14ac:dyDescent="0.3">
      <c r="A18" s="236"/>
      <c r="B18" s="237"/>
      <c r="C18" s="232" t="s">
        <v>9</v>
      </c>
      <c r="D18" s="233"/>
      <c r="E18" s="151"/>
    </row>
    <row r="19" spans="1:5" ht="44.45" customHeight="1" thickBot="1" x14ac:dyDescent="0.3">
      <c r="A19" s="27" t="s">
        <v>11</v>
      </c>
      <c r="B19" s="152" t="s">
        <v>370</v>
      </c>
      <c r="C19" s="232" t="s">
        <v>12</v>
      </c>
      <c r="D19" s="233"/>
      <c r="E19" s="151"/>
    </row>
    <row r="20" spans="1:5" ht="15.75" thickBot="1" x14ac:dyDescent="0.3">
      <c r="A20" s="27"/>
      <c r="B20" s="27"/>
      <c r="C20" s="232" t="s">
        <v>13</v>
      </c>
      <c r="D20" s="233"/>
      <c r="E20" s="151" t="s">
        <v>353</v>
      </c>
    </row>
    <row r="21" spans="1:5" ht="15.75" thickBot="1" x14ac:dyDescent="0.3">
      <c r="A21" s="27" t="s">
        <v>14</v>
      </c>
      <c r="B21" s="27"/>
      <c r="C21" s="232" t="s">
        <v>15</v>
      </c>
      <c r="D21" s="233"/>
      <c r="E21" s="150">
        <v>383</v>
      </c>
    </row>
    <row r="22" spans="1:5" x14ac:dyDescent="0.25">
      <c r="A22" s="28"/>
      <c r="B22" s="28"/>
      <c r="C22" s="28"/>
      <c r="D22" s="28"/>
      <c r="E22" s="28"/>
    </row>
    <row r="23" spans="1:5" x14ac:dyDescent="0.25">
      <c r="A23" s="24"/>
    </row>
    <row r="1056" spans="10860:10860" x14ac:dyDescent="0.25">
      <c r="PAR1056" s="29"/>
    </row>
  </sheetData>
  <mergeCells count="22">
    <mergeCell ref="A1:A15"/>
    <mergeCell ref="B1:B9"/>
    <mergeCell ref="C1:E1"/>
    <mergeCell ref="C2:E2"/>
    <mergeCell ref="C3:E3"/>
    <mergeCell ref="C4:E4"/>
    <mergeCell ref="C5:E5"/>
    <mergeCell ref="D6:E6"/>
    <mergeCell ref="D7:E7"/>
    <mergeCell ref="C8:E8"/>
    <mergeCell ref="A16:A18"/>
    <mergeCell ref="B16:B18"/>
    <mergeCell ref="C16:D16"/>
    <mergeCell ref="C17:D17"/>
    <mergeCell ref="C18:D18"/>
    <mergeCell ref="C19:D19"/>
    <mergeCell ref="C20:D20"/>
    <mergeCell ref="C21:D21"/>
    <mergeCell ref="C9:E9"/>
    <mergeCell ref="C13:E13"/>
    <mergeCell ref="C14:D14"/>
    <mergeCell ref="C15:D15"/>
  </mergeCells>
  <hyperlinks>
    <hyperlink ref="B15" location="Par1053" tooltip="&lt;1&gt; Указывается дата утверждения Плана." display="Par1053"/>
    <hyperlink ref="E21" r:id="rId1" tooltip="&quot;ОК 015-94 (МК 002-97). Общероссийский классификатор единиц измерения&quot; (утв. Постановлением Госстандарта России от 26.12.1994 N 366) (ред. от 23.06.2020)_x000b_{КонсультантПлюс}" display="consultantplus://offline/ref=690E23110437069A19FC6D4A6465679996D6C1A6BA6B2803690C584C3F3307D4101B7870C1DBAA3DF812D0D4CC270E6248E715D30ED52E20r337H"/>
  </hyperlinks>
  <pageMargins left="0.7" right="0.7" top="0.75" bottom="0.75" header="0.3" footer="0.3"/>
  <pageSetup paperSize="9" scale="6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zoomScale="70" zoomScaleNormal="70" zoomScaleSheetLayoutView="70" workbookViewId="0">
      <pane xSplit="2" ySplit="6" topLeftCell="C7" activePane="bottomRight" state="frozen"/>
      <selection pane="topRight" activeCell="C1" sqref="C1"/>
      <selection pane="bottomLeft" activeCell="A8" sqref="A8"/>
      <selection pane="bottomRight" activeCell="K77" sqref="K77:K95"/>
    </sheetView>
  </sheetViews>
  <sheetFormatPr defaultColWidth="9.140625" defaultRowHeight="15" x14ac:dyDescent="0.25"/>
  <cols>
    <col min="1" max="1" width="42" style="153" customWidth="1"/>
    <col min="2" max="2" width="9.140625" style="153"/>
    <col min="3" max="3" width="11.7109375" style="153" customWidth="1"/>
    <col min="4" max="4" width="9.140625" style="153" customWidth="1"/>
    <col min="5" max="5" width="23.85546875" style="154" customWidth="1"/>
    <col min="6" max="11" width="19.28515625" style="154" customWidth="1"/>
    <col min="12" max="12" width="16.85546875" style="154" customWidth="1"/>
    <col min="13" max="16384" width="9.140625" style="153"/>
  </cols>
  <sheetData>
    <row r="1" spans="1:12" ht="18.75" x14ac:dyDescent="0.3">
      <c r="A1" s="264" t="s">
        <v>366</v>
      </c>
      <c r="B1" s="264"/>
      <c r="C1" s="264"/>
      <c r="D1" s="264"/>
      <c r="E1" s="264"/>
      <c r="F1" s="264"/>
      <c r="G1" s="264"/>
      <c r="H1" s="264"/>
      <c r="I1" s="264"/>
      <c r="J1" s="264"/>
      <c r="K1" s="264"/>
      <c r="L1" s="264"/>
    </row>
    <row r="2" spans="1:12" ht="15.75" thickBot="1" x14ac:dyDescent="0.3"/>
    <row r="3" spans="1:12" ht="25.5" customHeight="1" thickBot="1" x14ac:dyDescent="0.3">
      <c r="A3" s="246" t="s">
        <v>16</v>
      </c>
      <c r="B3" s="246" t="s">
        <v>17</v>
      </c>
      <c r="C3" s="266" t="s">
        <v>18</v>
      </c>
      <c r="D3" s="266" t="s">
        <v>19</v>
      </c>
      <c r="E3" s="269" t="s">
        <v>20</v>
      </c>
      <c r="F3" s="270"/>
      <c r="G3" s="270"/>
      <c r="H3" s="270"/>
      <c r="I3" s="270"/>
      <c r="J3" s="270"/>
      <c r="K3" s="270"/>
      <c r="L3" s="271"/>
    </row>
    <row r="4" spans="1:12" ht="31.5" customHeight="1" thickBot="1" x14ac:dyDescent="0.3">
      <c r="A4" s="265"/>
      <c r="B4" s="265"/>
      <c r="C4" s="267"/>
      <c r="D4" s="267"/>
      <c r="E4" s="72" t="s">
        <v>367</v>
      </c>
      <c r="F4" s="269" t="s">
        <v>21</v>
      </c>
      <c r="G4" s="270"/>
      <c r="H4" s="270"/>
      <c r="I4" s="271"/>
      <c r="J4" s="72" t="s">
        <v>416</v>
      </c>
      <c r="K4" s="72" t="s">
        <v>422</v>
      </c>
      <c r="L4" s="244" t="s">
        <v>22</v>
      </c>
    </row>
    <row r="5" spans="1:12" ht="77.25" thickBot="1" x14ac:dyDescent="0.3">
      <c r="A5" s="247"/>
      <c r="B5" s="247"/>
      <c r="C5" s="268"/>
      <c r="D5" s="268"/>
      <c r="E5" s="72" t="s">
        <v>23</v>
      </c>
      <c r="F5" s="72" t="s">
        <v>24</v>
      </c>
      <c r="G5" s="72" t="s">
        <v>25</v>
      </c>
      <c r="H5" s="72" t="s">
        <v>26</v>
      </c>
      <c r="I5" s="72" t="s">
        <v>27</v>
      </c>
      <c r="J5" s="72" t="s">
        <v>28</v>
      </c>
      <c r="K5" s="72" t="s">
        <v>29</v>
      </c>
      <c r="L5" s="245"/>
    </row>
    <row r="6" spans="1:12" ht="15.75" thickBot="1" x14ac:dyDescent="0.3">
      <c r="A6" s="83">
        <v>1</v>
      </c>
      <c r="B6" s="1">
        <v>2</v>
      </c>
      <c r="C6" s="1">
        <v>3</v>
      </c>
      <c r="D6" s="1">
        <v>4</v>
      </c>
      <c r="E6" s="80">
        <v>5</v>
      </c>
      <c r="F6" s="80">
        <v>6</v>
      </c>
      <c r="G6" s="80">
        <v>7</v>
      </c>
      <c r="H6" s="81"/>
      <c r="I6" s="80">
        <v>8</v>
      </c>
      <c r="J6" s="80">
        <v>9</v>
      </c>
      <c r="K6" s="80">
        <v>10</v>
      </c>
      <c r="L6" s="80">
        <v>11</v>
      </c>
    </row>
    <row r="7" spans="1:12" s="156" customFormat="1" ht="30.75" thickBot="1" x14ac:dyDescent="0.3">
      <c r="A7" s="155" t="s">
        <v>30</v>
      </c>
      <c r="B7" s="54">
        <v>1</v>
      </c>
      <c r="C7" s="54" t="s">
        <v>31</v>
      </c>
      <c r="D7" s="54" t="s">
        <v>31</v>
      </c>
      <c r="E7" s="165">
        <f>F7+G7+H7+I7</f>
        <v>0</v>
      </c>
      <c r="F7" s="165"/>
      <c r="G7" s="165"/>
      <c r="H7" s="165"/>
      <c r="I7" s="165"/>
      <c r="J7" s="165"/>
      <c r="K7" s="165"/>
      <c r="L7" s="73"/>
    </row>
    <row r="8" spans="1:12" s="156" customFormat="1" ht="30.75" thickBot="1" x14ac:dyDescent="0.3">
      <c r="A8" s="155" t="s">
        <v>32</v>
      </c>
      <c r="B8" s="54">
        <v>2</v>
      </c>
      <c r="C8" s="54" t="s">
        <v>31</v>
      </c>
      <c r="D8" s="54" t="s">
        <v>31</v>
      </c>
      <c r="E8" s="165">
        <f>F8+G8+H8+I8</f>
        <v>-3.5176472738385201E-3</v>
      </c>
      <c r="F8" s="165">
        <f>F7+F9-F34</f>
        <v>1.321062445640564E-3</v>
      </c>
      <c r="G8" s="165">
        <f t="shared" ref="G8:I8" si="0">G7+G9-G34</f>
        <v>0</v>
      </c>
      <c r="H8" s="165">
        <f>H7+H9-H34</f>
        <v>-4.838709719479084E-3</v>
      </c>
      <c r="I8" s="165">
        <f t="shared" si="0"/>
        <v>0</v>
      </c>
      <c r="J8" s="165">
        <f>J34-J9</f>
        <v>-2.5038421154022217E-3</v>
      </c>
      <c r="K8" s="165">
        <f>K34-K9</f>
        <v>-4.1321069002151489E-3</v>
      </c>
      <c r="L8" s="73"/>
    </row>
    <row r="9" spans="1:12" ht="15.75" thickBot="1" x14ac:dyDescent="0.3">
      <c r="A9" s="30" t="s">
        <v>33</v>
      </c>
      <c r="B9" s="31">
        <v>1000</v>
      </c>
      <c r="C9" s="31"/>
      <c r="D9" s="31"/>
      <c r="E9" s="166">
        <f>F9+G9+H9+I9</f>
        <v>84538501.260000005</v>
      </c>
      <c r="F9" s="166">
        <f>F10+F13+F17+F19+F24+F30</f>
        <v>76732401.260000005</v>
      </c>
      <c r="G9" s="166">
        <f t="shared" ref="G9:H9" si="1">G10+G13+G17+G19+G24+G30</f>
        <v>1000000</v>
      </c>
      <c r="H9" s="166">
        <f t="shared" si="1"/>
        <v>6806100</v>
      </c>
      <c r="I9" s="166">
        <f>I10+I13+I17+I19+I24+I30</f>
        <v>0</v>
      </c>
      <c r="J9" s="166">
        <f t="shared" ref="J9:K9" si="2">J10+J13+J17+J19+J24+J30</f>
        <v>77793406.819999993</v>
      </c>
      <c r="K9" s="166">
        <f t="shared" si="2"/>
        <v>77440242</v>
      </c>
      <c r="L9" s="74"/>
    </row>
    <row r="10" spans="1:12" s="157" customFormat="1" x14ac:dyDescent="0.25">
      <c r="A10" s="55" t="s">
        <v>34</v>
      </c>
      <c r="B10" s="262">
        <v>1100</v>
      </c>
      <c r="C10" s="262">
        <v>120</v>
      </c>
      <c r="D10" s="262"/>
      <c r="E10" s="256">
        <f>F10+G10+H10+I10</f>
        <v>0</v>
      </c>
      <c r="F10" s="256">
        <f>F12</f>
        <v>0</v>
      </c>
      <c r="G10" s="256">
        <f t="shared" ref="G10:I10" si="3">G12</f>
        <v>0</v>
      </c>
      <c r="H10" s="256">
        <f t="shared" si="3"/>
        <v>0</v>
      </c>
      <c r="I10" s="256">
        <f t="shared" si="3"/>
        <v>0</v>
      </c>
      <c r="J10" s="256">
        <f t="shared" ref="J10:K10" si="4">J12</f>
        <v>0</v>
      </c>
      <c r="K10" s="256">
        <f t="shared" si="4"/>
        <v>0</v>
      </c>
      <c r="L10" s="260"/>
    </row>
    <row r="11" spans="1:12" s="157" customFormat="1" ht="15.75" thickBot="1" x14ac:dyDescent="0.3">
      <c r="A11" s="56" t="s">
        <v>35</v>
      </c>
      <c r="B11" s="263"/>
      <c r="C11" s="263"/>
      <c r="D11" s="263"/>
      <c r="E11" s="257"/>
      <c r="F11" s="257"/>
      <c r="G11" s="257"/>
      <c r="H11" s="257"/>
      <c r="I11" s="257"/>
      <c r="J11" s="257"/>
      <c r="K11" s="257"/>
      <c r="L11" s="261"/>
    </row>
    <row r="12" spans="1:12" s="157" customFormat="1" ht="15.75" thickBot="1" x14ac:dyDescent="0.3">
      <c r="A12" s="57" t="s">
        <v>34</v>
      </c>
      <c r="B12" s="58">
        <v>1110</v>
      </c>
      <c r="C12" s="58"/>
      <c r="D12" s="58"/>
      <c r="E12" s="167">
        <f t="shared" ref="E12:E19" si="5">F12+G12+H12+I12</f>
        <v>0</v>
      </c>
      <c r="F12" s="167"/>
      <c r="G12" s="167"/>
      <c r="H12" s="167"/>
      <c r="I12" s="167"/>
      <c r="J12" s="167"/>
      <c r="K12" s="167"/>
      <c r="L12" s="75"/>
    </row>
    <row r="13" spans="1:12" s="157" customFormat="1" ht="26.25" thickBot="1" x14ac:dyDescent="0.3">
      <c r="A13" s="56" t="s">
        <v>36</v>
      </c>
      <c r="B13" s="59">
        <v>1200</v>
      </c>
      <c r="C13" s="59">
        <v>130</v>
      </c>
      <c r="D13" s="59"/>
      <c r="E13" s="168">
        <f t="shared" si="5"/>
        <v>77732401.260000005</v>
      </c>
      <c r="F13" s="168">
        <f>F14+F15+F16</f>
        <v>76732401.260000005</v>
      </c>
      <c r="G13" s="168">
        <f t="shared" ref="G13:I13" si="6">G14+G15+G16</f>
        <v>1000000</v>
      </c>
      <c r="H13" s="168">
        <f t="shared" si="6"/>
        <v>0</v>
      </c>
      <c r="I13" s="168">
        <f t="shared" si="6"/>
        <v>0</v>
      </c>
      <c r="J13" s="168">
        <f t="shared" ref="J13" si="7">J14+J15+J16</f>
        <v>77793406.819999993</v>
      </c>
      <c r="K13" s="168">
        <f t="shared" ref="K13" si="8">K14+K15+K16</f>
        <v>77440242</v>
      </c>
      <c r="L13" s="76"/>
    </row>
    <row r="14" spans="1:12" s="157" customFormat="1" ht="15.75" thickBot="1" x14ac:dyDescent="0.3">
      <c r="A14" s="57" t="s">
        <v>34</v>
      </c>
      <c r="B14" s="60">
        <v>1210</v>
      </c>
      <c r="C14" s="60">
        <v>130</v>
      </c>
      <c r="D14" s="60"/>
      <c r="E14" s="169">
        <f t="shared" si="5"/>
        <v>0</v>
      </c>
      <c r="F14" s="169"/>
      <c r="G14" s="169"/>
      <c r="H14" s="169"/>
      <c r="I14" s="169"/>
      <c r="J14" s="169"/>
      <c r="K14" s="169"/>
      <c r="L14" s="77"/>
    </row>
    <row r="15" spans="1:12" s="157" customFormat="1" ht="15.75" thickBot="1" x14ac:dyDescent="0.3">
      <c r="A15" s="61" t="s">
        <v>256</v>
      </c>
      <c r="B15" s="60">
        <v>1220</v>
      </c>
      <c r="C15" s="60">
        <v>130</v>
      </c>
      <c r="D15" s="60">
        <v>131</v>
      </c>
      <c r="E15" s="169">
        <f t="shared" si="5"/>
        <v>77732401.260000005</v>
      </c>
      <c r="F15" s="169">
        <v>76732401.260000005</v>
      </c>
      <c r="G15" s="169">
        <v>1000000</v>
      </c>
      <c r="H15" s="169"/>
      <c r="I15" s="169"/>
      <c r="J15" s="169">
        <f>77793406.82</f>
        <v>77793406.819999993</v>
      </c>
      <c r="K15" s="169">
        <v>77440242</v>
      </c>
      <c r="L15" s="77"/>
    </row>
    <row r="16" spans="1:12" s="157" customFormat="1" ht="15.75" thickBot="1" x14ac:dyDescent="0.3">
      <c r="A16" s="61"/>
      <c r="B16" s="60">
        <v>1230</v>
      </c>
      <c r="C16" s="60">
        <v>130</v>
      </c>
      <c r="D16" s="60"/>
      <c r="E16" s="169">
        <f t="shared" si="5"/>
        <v>0</v>
      </c>
      <c r="F16" s="169"/>
      <c r="G16" s="169"/>
      <c r="H16" s="169"/>
      <c r="I16" s="169"/>
      <c r="J16" s="169"/>
      <c r="K16" s="169"/>
      <c r="L16" s="77"/>
    </row>
    <row r="17" spans="1:12" s="157" customFormat="1" ht="26.25" thickBot="1" x14ac:dyDescent="0.3">
      <c r="A17" s="56" t="s">
        <v>37</v>
      </c>
      <c r="B17" s="60">
        <v>1300</v>
      </c>
      <c r="C17" s="60">
        <v>140</v>
      </c>
      <c r="D17" s="60"/>
      <c r="E17" s="169">
        <f t="shared" si="5"/>
        <v>0</v>
      </c>
      <c r="F17" s="169">
        <f>F18</f>
        <v>0</v>
      </c>
      <c r="G17" s="169">
        <f t="shared" ref="G17:I17" si="9">G18</f>
        <v>0</v>
      </c>
      <c r="H17" s="169">
        <f t="shared" si="9"/>
        <v>0</v>
      </c>
      <c r="I17" s="169">
        <f t="shared" si="9"/>
        <v>0</v>
      </c>
      <c r="J17" s="169">
        <f t="shared" ref="J17" si="10">J18</f>
        <v>0</v>
      </c>
      <c r="K17" s="169">
        <f t="shared" ref="K17" si="11">K18</f>
        <v>0</v>
      </c>
      <c r="L17" s="77"/>
    </row>
    <row r="18" spans="1:12" s="157" customFormat="1" ht="15.75" thickBot="1" x14ac:dyDescent="0.3">
      <c r="A18" s="57" t="s">
        <v>34</v>
      </c>
      <c r="B18" s="58">
        <v>1310</v>
      </c>
      <c r="C18" s="58">
        <v>140</v>
      </c>
      <c r="D18" s="58"/>
      <c r="E18" s="167">
        <f t="shared" si="5"/>
        <v>0</v>
      </c>
      <c r="F18" s="167"/>
      <c r="G18" s="167"/>
      <c r="H18" s="167"/>
      <c r="I18" s="167"/>
      <c r="J18" s="167"/>
      <c r="K18" s="167"/>
      <c r="L18" s="75"/>
    </row>
    <row r="19" spans="1:12" s="157" customFormat="1" ht="15.75" thickBot="1" x14ac:dyDescent="0.3">
      <c r="A19" s="56" t="s">
        <v>38</v>
      </c>
      <c r="B19" s="59">
        <v>1400</v>
      </c>
      <c r="C19" s="59">
        <v>150</v>
      </c>
      <c r="D19" s="59"/>
      <c r="E19" s="168">
        <f t="shared" si="5"/>
        <v>6806100</v>
      </c>
      <c r="F19" s="168">
        <f>F20+F22+F23</f>
        <v>0</v>
      </c>
      <c r="G19" s="168">
        <f t="shared" ref="G19:I19" si="12">G20+G22+G23</f>
        <v>0</v>
      </c>
      <c r="H19" s="168">
        <f t="shared" si="12"/>
        <v>6806100</v>
      </c>
      <c r="I19" s="168">
        <f t="shared" si="12"/>
        <v>0</v>
      </c>
      <c r="J19" s="168">
        <f t="shared" ref="J19" si="13">J20+J22+J23</f>
        <v>0</v>
      </c>
      <c r="K19" s="168">
        <f t="shared" ref="K19" si="14">K20+K22+K23</f>
        <v>0</v>
      </c>
      <c r="L19" s="76"/>
    </row>
    <row r="20" spans="1:12" s="157" customFormat="1" x14ac:dyDescent="0.25">
      <c r="A20" s="62" t="s">
        <v>34</v>
      </c>
      <c r="B20" s="262">
        <v>1410</v>
      </c>
      <c r="C20" s="262">
        <v>150</v>
      </c>
      <c r="D20" s="262">
        <v>152</v>
      </c>
      <c r="E20" s="256">
        <f t="shared" ref="E20:E21" si="15">F20+G20+H20+I20</f>
        <v>6806100</v>
      </c>
      <c r="F20" s="256">
        <v>0</v>
      </c>
      <c r="G20" s="256">
        <v>0</v>
      </c>
      <c r="H20" s="256">
        <v>6806100</v>
      </c>
      <c r="I20" s="256"/>
      <c r="J20" s="256"/>
      <c r="K20" s="256"/>
      <c r="L20" s="260"/>
    </row>
    <row r="21" spans="1:12" s="157" customFormat="1" ht="15.75" thickBot="1" x14ac:dyDescent="0.3">
      <c r="A21" s="57" t="s">
        <v>39</v>
      </c>
      <c r="B21" s="263"/>
      <c r="C21" s="263"/>
      <c r="D21" s="263"/>
      <c r="E21" s="257">
        <f t="shared" si="15"/>
        <v>0</v>
      </c>
      <c r="F21" s="257"/>
      <c r="G21" s="257"/>
      <c r="H21" s="257"/>
      <c r="I21" s="257"/>
      <c r="J21" s="257"/>
      <c r="K21" s="257"/>
      <c r="L21" s="261"/>
    </row>
    <row r="22" spans="1:12" s="157" customFormat="1" ht="26.25" thickBot="1" x14ac:dyDescent="0.3">
      <c r="A22" s="57" t="s">
        <v>40</v>
      </c>
      <c r="B22" s="60">
        <v>1420</v>
      </c>
      <c r="C22" s="60">
        <v>150</v>
      </c>
      <c r="D22" s="60"/>
      <c r="E22" s="169">
        <f t="shared" ref="E22:E30" si="16">F22+G22+H22+I22</f>
        <v>0</v>
      </c>
      <c r="F22" s="169"/>
      <c r="G22" s="169"/>
      <c r="H22" s="169"/>
      <c r="I22" s="169"/>
      <c r="J22" s="169"/>
      <c r="K22" s="169"/>
      <c r="L22" s="77"/>
    </row>
    <row r="23" spans="1:12" s="157" customFormat="1" ht="15.75" thickBot="1" x14ac:dyDescent="0.3">
      <c r="A23" s="61" t="s">
        <v>421</v>
      </c>
      <c r="B23" s="60">
        <v>1430</v>
      </c>
      <c r="C23" s="60">
        <v>150</v>
      </c>
      <c r="D23" s="60">
        <v>155</v>
      </c>
      <c r="E23" s="169">
        <f t="shared" si="16"/>
        <v>0</v>
      </c>
      <c r="F23" s="169"/>
      <c r="G23" s="169"/>
      <c r="H23" s="169"/>
      <c r="I23" s="169"/>
      <c r="J23" s="169"/>
      <c r="K23" s="169"/>
      <c r="L23" s="77"/>
    </row>
    <row r="24" spans="1:12" s="157" customFormat="1" ht="15.75" thickBot="1" x14ac:dyDescent="0.3">
      <c r="A24" s="56" t="s">
        <v>41</v>
      </c>
      <c r="B24" s="60">
        <v>1500</v>
      </c>
      <c r="C24" s="60">
        <v>180</v>
      </c>
      <c r="D24" s="60"/>
      <c r="E24" s="169">
        <f t="shared" si="16"/>
        <v>0</v>
      </c>
      <c r="F24" s="169">
        <f>F25+F26</f>
        <v>0</v>
      </c>
      <c r="G24" s="169">
        <f t="shared" ref="G24:I24" si="17">G25+G26</f>
        <v>0</v>
      </c>
      <c r="H24" s="169">
        <f t="shared" si="17"/>
        <v>0</v>
      </c>
      <c r="I24" s="169">
        <f t="shared" si="17"/>
        <v>0</v>
      </c>
      <c r="J24" s="169">
        <f t="shared" ref="J24" si="18">J25+J26</f>
        <v>0</v>
      </c>
      <c r="K24" s="169">
        <f t="shared" ref="K24" si="19">K25+K26</f>
        <v>0</v>
      </c>
      <c r="L24" s="77"/>
    </row>
    <row r="25" spans="1:12" s="157" customFormat="1" ht="15.75" thickBot="1" x14ac:dyDescent="0.3">
      <c r="A25" s="57" t="s">
        <v>34</v>
      </c>
      <c r="B25" s="60"/>
      <c r="C25" s="60"/>
      <c r="D25" s="60"/>
      <c r="E25" s="169">
        <f t="shared" si="16"/>
        <v>0</v>
      </c>
      <c r="F25" s="169"/>
      <c r="G25" s="169"/>
      <c r="H25" s="169"/>
      <c r="I25" s="169"/>
      <c r="J25" s="169"/>
      <c r="K25" s="169"/>
      <c r="L25" s="77"/>
    </row>
    <row r="26" spans="1:12" s="157" customFormat="1" ht="15.75" thickBot="1" x14ac:dyDescent="0.3">
      <c r="A26" s="61"/>
      <c r="B26" s="60"/>
      <c r="C26" s="60"/>
      <c r="D26" s="60"/>
      <c r="E26" s="169">
        <f t="shared" si="16"/>
        <v>0</v>
      </c>
      <c r="F26" s="169"/>
      <c r="G26" s="169"/>
      <c r="H26" s="169"/>
      <c r="I26" s="169"/>
      <c r="J26" s="169"/>
      <c r="K26" s="169"/>
      <c r="L26" s="77"/>
    </row>
    <row r="27" spans="1:12" s="157" customFormat="1" ht="15.75" thickBot="1" x14ac:dyDescent="0.3">
      <c r="A27" s="56" t="s">
        <v>42</v>
      </c>
      <c r="B27" s="60">
        <v>1900</v>
      </c>
      <c r="C27" s="60"/>
      <c r="D27" s="60"/>
      <c r="E27" s="169">
        <f t="shared" si="16"/>
        <v>0</v>
      </c>
      <c r="F27" s="169"/>
      <c r="G27" s="169"/>
      <c r="H27" s="169"/>
      <c r="I27" s="169"/>
      <c r="J27" s="169"/>
      <c r="K27" s="169"/>
      <c r="L27" s="77"/>
    </row>
    <row r="28" spans="1:12" s="157" customFormat="1" ht="15.75" thickBot="1" x14ac:dyDescent="0.3">
      <c r="A28" s="57" t="s">
        <v>34</v>
      </c>
      <c r="B28" s="60"/>
      <c r="C28" s="60"/>
      <c r="D28" s="60"/>
      <c r="E28" s="169">
        <f t="shared" si="16"/>
        <v>0</v>
      </c>
      <c r="F28" s="169"/>
      <c r="G28" s="169"/>
      <c r="H28" s="169"/>
      <c r="I28" s="169"/>
      <c r="J28" s="169"/>
      <c r="K28" s="169"/>
      <c r="L28" s="77"/>
    </row>
    <row r="29" spans="1:12" s="157" customFormat="1" ht="15.75" thickBot="1" x14ac:dyDescent="0.3">
      <c r="A29" s="61"/>
      <c r="B29" s="60"/>
      <c r="C29" s="60"/>
      <c r="D29" s="60"/>
      <c r="E29" s="169">
        <f t="shared" si="16"/>
        <v>0</v>
      </c>
      <c r="F29" s="169"/>
      <c r="G29" s="169"/>
      <c r="H29" s="169"/>
      <c r="I29" s="169"/>
      <c r="J29" s="169"/>
      <c r="K29" s="169"/>
      <c r="L29" s="77"/>
    </row>
    <row r="30" spans="1:12" s="157" customFormat="1" ht="15.75" thickBot="1" x14ac:dyDescent="0.3">
      <c r="A30" s="158" t="s">
        <v>43</v>
      </c>
      <c r="B30" s="60">
        <v>1980</v>
      </c>
      <c r="C30" s="60" t="s">
        <v>31</v>
      </c>
      <c r="D30" s="60"/>
      <c r="E30" s="169">
        <f t="shared" si="16"/>
        <v>0</v>
      </c>
      <c r="F30" s="169">
        <f>F31+F33</f>
        <v>0</v>
      </c>
      <c r="G30" s="169">
        <f t="shared" ref="G30:I30" si="20">G31+G33</f>
        <v>0</v>
      </c>
      <c r="H30" s="169">
        <f t="shared" si="20"/>
        <v>0</v>
      </c>
      <c r="I30" s="169">
        <f t="shared" si="20"/>
        <v>0</v>
      </c>
      <c r="J30" s="169">
        <f t="shared" ref="J30" si="21">J31+J33</f>
        <v>0</v>
      </c>
      <c r="K30" s="169">
        <f t="shared" ref="K30" si="22">K31+K33</f>
        <v>0</v>
      </c>
      <c r="L30" s="77"/>
    </row>
    <row r="31" spans="1:12" s="157" customFormat="1" x14ac:dyDescent="0.25">
      <c r="A31" s="62" t="s">
        <v>44</v>
      </c>
      <c r="B31" s="262">
        <v>1981</v>
      </c>
      <c r="C31" s="262">
        <v>510</v>
      </c>
      <c r="D31" s="262"/>
      <c r="E31" s="256">
        <f t="shared" ref="E31:E32" si="23">F31+G31+H31+I31</f>
        <v>0</v>
      </c>
      <c r="F31" s="256"/>
      <c r="G31" s="256"/>
      <c r="H31" s="256"/>
      <c r="I31" s="256"/>
      <c r="J31" s="256"/>
      <c r="K31" s="256"/>
      <c r="L31" s="258" t="s">
        <v>31</v>
      </c>
    </row>
    <row r="32" spans="1:12" s="157" customFormat="1" ht="39" thickBot="1" x14ac:dyDescent="0.3">
      <c r="A32" s="57" t="s">
        <v>45</v>
      </c>
      <c r="B32" s="263"/>
      <c r="C32" s="263"/>
      <c r="D32" s="263"/>
      <c r="E32" s="257">
        <f t="shared" si="23"/>
        <v>0</v>
      </c>
      <c r="F32" s="257"/>
      <c r="G32" s="257"/>
      <c r="H32" s="257"/>
      <c r="I32" s="257"/>
      <c r="J32" s="257"/>
      <c r="K32" s="257"/>
      <c r="L32" s="259"/>
    </row>
    <row r="33" spans="1:12" s="157" customFormat="1" ht="15.75" thickBot="1" x14ac:dyDescent="0.3">
      <c r="A33" s="61"/>
      <c r="B33" s="60"/>
      <c r="C33" s="60"/>
      <c r="D33" s="60"/>
      <c r="E33" s="169">
        <f>F33+G33+H33+I33</f>
        <v>0</v>
      </c>
      <c r="F33" s="169"/>
      <c r="G33" s="169"/>
      <c r="H33" s="169"/>
      <c r="I33" s="169"/>
      <c r="J33" s="169"/>
      <c r="K33" s="169"/>
      <c r="L33" s="77"/>
    </row>
    <row r="34" spans="1:12" ht="15.75" thickBot="1" x14ac:dyDescent="0.3">
      <c r="A34" s="30" t="s">
        <v>46</v>
      </c>
      <c r="B34" s="31">
        <v>2000</v>
      </c>
      <c r="C34" s="31" t="s">
        <v>31</v>
      </c>
      <c r="D34" s="31"/>
      <c r="E34" s="166">
        <f>F34+G34+H34+I34</f>
        <v>84538501.263517648</v>
      </c>
      <c r="F34" s="166">
        <f>F35+F55+F71</f>
        <v>76732401.258678943</v>
      </c>
      <c r="G34" s="166">
        <f t="shared" ref="G34:H34" si="24">G35+G75</f>
        <v>1000000</v>
      </c>
      <c r="H34" s="166">
        <f t="shared" si="24"/>
        <v>6806100.0048387097</v>
      </c>
      <c r="I34" s="166">
        <f>I35</f>
        <v>0</v>
      </c>
      <c r="J34" s="166">
        <f>J35+J55+J71</f>
        <v>77793406.817496151</v>
      </c>
      <c r="K34" s="166">
        <f>K35+K55+K71</f>
        <v>77440241.995867893</v>
      </c>
      <c r="L34" s="74"/>
    </row>
    <row r="35" spans="1:12" s="159" customFormat="1" ht="18.75" customHeight="1" x14ac:dyDescent="0.25">
      <c r="A35" s="63" t="s">
        <v>34</v>
      </c>
      <c r="B35" s="252">
        <v>2100</v>
      </c>
      <c r="C35" s="252" t="s">
        <v>31</v>
      </c>
      <c r="D35" s="252"/>
      <c r="E35" s="248">
        <f>F35+G35+H35+I35</f>
        <v>60325359.263517663</v>
      </c>
      <c r="F35" s="248">
        <f>F37+F39+F40+F41+F45+F48+F53</f>
        <v>53519259.25867895</v>
      </c>
      <c r="G35" s="248">
        <f t="shared" ref="G35:K35" si="25">G37+G39+G40+G41+G45+G48+G53</f>
        <v>0</v>
      </c>
      <c r="H35" s="248">
        <f t="shared" si="25"/>
        <v>6806100.0048387097</v>
      </c>
      <c r="I35" s="248">
        <f t="shared" si="25"/>
        <v>0</v>
      </c>
      <c r="J35" s="248">
        <f t="shared" si="25"/>
        <v>53580264.817496158</v>
      </c>
      <c r="K35" s="248">
        <f t="shared" si="25"/>
        <v>53227099.995867893</v>
      </c>
      <c r="L35" s="254" t="s">
        <v>31</v>
      </c>
    </row>
    <row r="36" spans="1:12" s="159" customFormat="1" ht="15.75" thickBot="1" x14ac:dyDescent="0.3">
      <c r="A36" s="64" t="s">
        <v>47</v>
      </c>
      <c r="B36" s="253"/>
      <c r="C36" s="253"/>
      <c r="D36" s="253"/>
      <c r="E36" s="249">
        <f t="shared" ref="E36:E38" si="26">F36+G36+H36+I36</f>
        <v>0</v>
      </c>
      <c r="F36" s="249"/>
      <c r="G36" s="249"/>
      <c r="H36" s="249"/>
      <c r="I36" s="249"/>
      <c r="J36" s="249"/>
      <c r="K36" s="249"/>
      <c r="L36" s="255"/>
    </row>
    <row r="37" spans="1:12" s="159" customFormat="1" x14ac:dyDescent="0.25">
      <c r="A37" s="65" t="s">
        <v>34</v>
      </c>
      <c r="B37" s="252">
        <v>2110</v>
      </c>
      <c r="C37" s="252">
        <v>111</v>
      </c>
      <c r="D37" s="252">
        <v>211</v>
      </c>
      <c r="E37" s="248">
        <f>F37+G37+H37+I37</f>
        <v>46332841.213517658</v>
      </c>
      <c r="F37" s="248">
        <f>53519259.26/1.302</f>
        <v>41105421.858678952</v>
      </c>
      <c r="G37" s="248"/>
      <c r="H37" s="248">
        <f>6806100/1.302</f>
        <v>5227419.3548387093</v>
      </c>
      <c r="I37" s="248"/>
      <c r="J37" s="248">
        <f>53580264.82/1.302</f>
        <v>41152277.127496161</v>
      </c>
      <c r="K37" s="248">
        <f>53227100/1.302</f>
        <v>40881029.185867891</v>
      </c>
      <c r="L37" s="254" t="s">
        <v>31</v>
      </c>
    </row>
    <row r="38" spans="1:12" s="159" customFormat="1" ht="15.75" thickBot="1" x14ac:dyDescent="0.3">
      <c r="A38" s="66" t="s">
        <v>48</v>
      </c>
      <c r="B38" s="253"/>
      <c r="C38" s="253"/>
      <c r="D38" s="253"/>
      <c r="E38" s="249">
        <f t="shared" si="26"/>
        <v>0</v>
      </c>
      <c r="F38" s="249"/>
      <c r="G38" s="249"/>
      <c r="H38" s="249"/>
      <c r="I38" s="249"/>
      <c r="J38" s="249"/>
      <c r="K38" s="249"/>
      <c r="L38" s="255"/>
    </row>
    <row r="39" spans="1:12" s="159" customFormat="1" ht="26.25" thickBot="1" x14ac:dyDescent="0.3">
      <c r="A39" s="66" t="s">
        <v>49</v>
      </c>
      <c r="B39" s="67">
        <v>2120</v>
      </c>
      <c r="C39" s="67">
        <v>112</v>
      </c>
      <c r="D39" s="67"/>
      <c r="E39" s="170">
        <f>F39+G39+H39+I39</f>
        <v>0</v>
      </c>
      <c r="F39" s="170"/>
      <c r="G39" s="170"/>
      <c r="H39" s="170"/>
      <c r="I39" s="170"/>
      <c r="J39" s="170"/>
      <c r="K39" s="170"/>
      <c r="L39" s="78" t="s">
        <v>31</v>
      </c>
    </row>
    <row r="40" spans="1:12" s="159" customFormat="1" ht="39" thickBot="1" x14ac:dyDescent="0.3">
      <c r="A40" s="66" t="s">
        <v>50</v>
      </c>
      <c r="B40" s="67">
        <v>2130</v>
      </c>
      <c r="C40" s="67">
        <v>113</v>
      </c>
      <c r="D40" s="67"/>
      <c r="E40" s="170">
        <f>F40+G40+H40+I40</f>
        <v>0</v>
      </c>
      <c r="F40" s="170"/>
      <c r="G40" s="170"/>
      <c r="H40" s="170"/>
      <c r="I40" s="170"/>
      <c r="J40" s="170"/>
      <c r="K40" s="170"/>
      <c r="L40" s="78" t="s">
        <v>31</v>
      </c>
    </row>
    <row r="41" spans="1:12" s="159" customFormat="1" ht="51.75" thickBot="1" x14ac:dyDescent="0.3">
      <c r="A41" s="66" t="s">
        <v>51</v>
      </c>
      <c r="B41" s="67">
        <v>2140</v>
      </c>
      <c r="C41" s="67">
        <v>119</v>
      </c>
      <c r="D41" s="67">
        <v>213</v>
      </c>
      <c r="E41" s="170">
        <f>F41+G41+H41+I41</f>
        <v>13992518.049999999</v>
      </c>
      <c r="F41" s="170">
        <f t="shared" ref="F41:K41" si="27">F42+F44</f>
        <v>12413837.399999999</v>
      </c>
      <c r="G41" s="170">
        <f t="shared" si="27"/>
        <v>0</v>
      </c>
      <c r="H41" s="170">
        <f t="shared" si="27"/>
        <v>1578680.6500000004</v>
      </c>
      <c r="I41" s="170">
        <f t="shared" si="27"/>
        <v>0</v>
      </c>
      <c r="J41" s="170">
        <f t="shared" si="27"/>
        <v>12427987.689999998</v>
      </c>
      <c r="K41" s="170">
        <f t="shared" si="27"/>
        <v>12346070.810000002</v>
      </c>
      <c r="L41" s="78" t="s">
        <v>31</v>
      </c>
    </row>
    <row r="42" spans="1:12" s="159" customFormat="1" x14ac:dyDescent="0.25">
      <c r="A42" s="68" t="s">
        <v>34</v>
      </c>
      <c r="B42" s="252">
        <v>2141</v>
      </c>
      <c r="C42" s="252">
        <v>119</v>
      </c>
      <c r="D42" s="252">
        <v>213</v>
      </c>
      <c r="E42" s="248">
        <f t="shared" ref="E42:E43" si="28">F42+G42+H42+I42</f>
        <v>13992518.049999999</v>
      </c>
      <c r="F42" s="248">
        <f>53519259.26-41105421.86</f>
        <v>12413837.399999999</v>
      </c>
      <c r="G42" s="248">
        <f>G37*0.302</f>
        <v>0</v>
      </c>
      <c r="H42" s="248">
        <f>6806100-5227419.35</f>
        <v>1578680.6500000004</v>
      </c>
      <c r="I42" s="248"/>
      <c r="J42" s="248">
        <f>53580264.82-41152277.13</f>
        <v>12427987.689999998</v>
      </c>
      <c r="K42" s="248">
        <f>53227100-40881029.19</f>
        <v>12346070.810000002</v>
      </c>
      <c r="L42" s="254" t="s">
        <v>31</v>
      </c>
    </row>
    <row r="43" spans="1:12" s="159" customFormat="1" ht="15.75" thickBot="1" x14ac:dyDescent="0.3">
      <c r="A43" s="69" t="s">
        <v>52</v>
      </c>
      <c r="B43" s="253"/>
      <c r="C43" s="253"/>
      <c r="D43" s="253"/>
      <c r="E43" s="249">
        <f t="shared" si="28"/>
        <v>0</v>
      </c>
      <c r="F43" s="249"/>
      <c r="G43" s="249"/>
      <c r="H43" s="249"/>
      <c r="I43" s="249"/>
      <c r="J43" s="249"/>
      <c r="K43" s="249"/>
      <c r="L43" s="255"/>
    </row>
    <row r="44" spans="1:12" s="159" customFormat="1" ht="15.75" thickBot="1" x14ac:dyDescent="0.3">
      <c r="A44" s="69" t="s">
        <v>53</v>
      </c>
      <c r="B44" s="67">
        <v>2142</v>
      </c>
      <c r="C44" s="67">
        <v>119</v>
      </c>
      <c r="D44" s="67"/>
      <c r="E44" s="170">
        <f>F44+G44+H44+I44</f>
        <v>0</v>
      </c>
      <c r="F44" s="170"/>
      <c r="G44" s="170"/>
      <c r="H44" s="170"/>
      <c r="I44" s="170"/>
      <c r="J44" s="170"/>
      <c r="K44" s="170"/>
      <c r="L44" s="78" t="s">
        <v>31</v>
      </c>
    </row>
    <row r="45" spans="1:12" s="159" customFormat="1" ht="39" thickBot="1" x14ac:dyDescent="0.3">
      <c r="A45" s="64" t="s">
        <v>54</v>
      </c>
      <c r="B45" s="67">
        <v>2150</v>
      </c>
      <c r="C45" s="67">
        <v>139</v>
      </c>
      <c r="D45" s="67"/>
      <c r="E45" s="170">
        <f>F45+G45+H45+I45</f>
        <v>0</v>
      </c>
      <c r="F45" s="170">
        <f t="shared" ref="F45:K45" si="29">F46</f>
        <v>0</v>
      </c>
      <c r="G45" s="170">
        <f t="shared" si="29"/>
        <v>0</v>
      </c>
      <c r="H45" s="170">
        <f t="shared" si="29"/>
        <v>0</v>
      </c>
      <c r="I45" s="170">
        <f t="shared" si="29"/>
        <v>0</v>
      </c>
      <c r="J45" s="170">
        <f t="shared" si="29"/>
        <v>0</v>
      </c>
      <c r="K45" s="170">
        <f t="shared" si="29"/>
        <v>0</v>
      </c>
      <c r="L45" s="78" t="s">
        <v>31</v>
      </c>
    </row>
    <row r="46" spans="1:12" s="159" customFormat="1" x14ac:dyDescent="0.25">
      <c r="A46" s="65" t="s">
        <v>34</v>
      </c>
      <c r="B46" s="252">
        <v>2151</v>
      </c>
      <c r="C46" s="252">
        <v>139</v>
      </c>
      <c r="D46" s="252"/>
      <c r="E46" s="248">
        <f>F46+G46+H46+I46</f>
        <v>0</v>
      </c>
      <c r="F46" s="248"/>
      <c r="G46" s="248"/>
      <c r="H46" s="248"/>
      <c r="I46" s="248"/>
      <c r="J46" s="248"/>
      <c r="K46" s="248"/>
      <c r="L46" s="254" t="s">
        <v>31</v>
      </c>
    </row>
    <row r="47" spans="1:12" s="159" customFormat="1" ht="15.75" thickBot="1" x14ac:dyDescent="0.3">
      <c r="A47" s="66" t="s">
        <v>55</v>
      </c>
      <c r="B47" s="253"/>
      <c r="C47" s="253"/>
      <c r="D47" s="253"/>
      <c r="E47" s="249">
        <f t="shared" ref="E47" si="30">F47+G47+H47+I47</f>
        <v>0</v>
      </c>
      <c r="F47" s="249"/>
      <c r="G47" s="249"/>
      <c r="H47" s="249"/>
      <c r="I47" s="249"/>
      <c r="J47" s="249"/>
      <c r="K47" s="249"/>
      <c r="L47" s="255"/>
    </row>
    <row r="48" spans="1:12" s="159" customFormat="1" ht="15.75" thickBot="1" x14ac:dyDescent="0.3">
      <c r="A48" s="64" t="s">
        <v>56</v>
      </c>
      <c r="B48" s="67">
        <v>2200</v>
      </c>
      <c r="C48" s="67">
        <v>300</v>
      </c>
      <c r="D48" s="67"/>
      <c r="E48" s="170">
        <f>F48+G48+H48+I48</f>
        <v>0</v>
      </c>
      <c r="F48" s="170">
        <f t="shared" ref="F48:K48" si="31">F49</f>
        <v>0</v>
      </c>
      <c r="G48" s="170">
        <f t="shared" si="31"/>
        <v>0</v>
      </c>
      <c r="H48" s="170">
        <f t="shared" si="31"/>
        <v>0</v>
      </c>
      <c r="I48" s="170">
        <f t="shared" si="31"/>
        <v>0</v>
      </c>
      <c r="J48" s="170">
        <f t="shared" si="31"/>
        <v>0</v>
      </c>
      <c r="K48" s="170">
        <f t="shared" si="31"/>
        <v>0</v>
      </c>
      <c r="L48" s="78" t="s">
        <v>31</v>
      </c>
    </row>
    <row r="49" spans="1:12" s="159" customFormat="1" x14ac:dyDescent="0.25">
      <c r="A49" s="65" t="s">
        <v>34</v>
      </c>
      <c r="B49" s="252">
        <v>2210</v>
      </c>
      <c r="C49" s="252">
        <v>320</v>
      </c>
      <c r="D49" s="252"/>
      <c r="E49" s="248">
        <f t="shared" ref="E49:E52" si="32">F49+G49+H49+I49</f>
        <v>0</v>
      </c>
      <c r="F49" s="248">
        <f t="shared" ref="F49:K49" si="33">F51</f>
        <v>0</v>
      </c>
      <c r="G49" s="248">
        <f t="shared" si="33"/>
        <v>0</v>
      </c>
      <c r="H49" s="248">
        <f t="shared" si="33"/>
        <v>0</v>
      </c>
      <c r="I49" s="248">
        <f t="shared" si="33"/>
        <v>0</v>
      </c>
      <c r="J49" s="248">
        <f t="shared" si="33"/>
        <v>0</v>
      </c>
      <c r="K49" s="248">
        <f t="shared" si="33"/>
        <v>0</v>
      </c>
      <c r="L49" s="254" t="s">
        <v>31</v>
      </c>
    </row>
    <row r="50" spans="1:12" s="159" customFormat="1" ht="26.25" thickBot="1" x14ac:dyDescent="0.3">
      <c r="A50" s="66" t="s">
        <v>57</v>
      </c>
      <c r="B50" s="253"/>
      <c r="C50" s="253"/>
      <c r="D50" s="253"/>
      <c r="E50" s="249">
        <f t="shared" si="32"/>
        <v>0</v>
      </c>
      <c r="F50" s="249"/>
      <c r="G50" s="249"/>
      <c r="H50" s="249"/>
      <c r="I50" s="249"/>
      <c r="J50" s="249"/>
      <c r="K50" s="249"/>
      <c r="L50" s="255"/>
    </row>
    <row r="51" spans="1:12" s="159" customFormat="1" x14ac:dyDescent="0.25">
      <c r="A51" s="68" t="s">
        <v>44</v>
      </c>
      <c r="B51" s="252">
        <v>2211</v>
      </c>
      <c r="C51" s="252">
        <v>321</v>
      </c>
      <c r="D51" s="252"/>
      <c r="E51" s="248">
        <f t="shared" si="32"/>
        <v>0</v>
      </c>
      <c r="F51" s="248"/>
      <c r="G51" s="248"/>
      <c r="H51" s="248"/>
      <c r="I51" s="248"/>
      <c r="J51" s="248"/>
      <c r="K51" s="248"/>
      <c r="L51" s="254" t="s">
        <v>31</v>
      </c>
    </row>
    <row r="52" spans="1:12" s="159" customFormat="1" ht="39" thickBot="1" x14ac:dyDescent="0.3">
      <c r="A52" s="69" t="s">
        <v>58</v>
      </c>
      <c r="B52" s="253"/>
      <c r="C52" s="253"/>
      <c r="D52" s="253"/>
      <c r="E52" s="249">
        <f t="shared" si="32"/>
        <v>0</v>
      </c>
      <c r="F52" s="249"/>
      <c r="G52" s="249"/>
      <c r="H52" s="249"/>
      <c r="I52" s="249"/>
      <c r="J52" s="249"/>
      <c r="K52" s="249"/>
      <c r="L52" s="255"/>
    </row>
    <row r="53" spans="1:12" s="159" customFormat="1" ht="77.25" thickBot="1" x14ac:dyDescent="0.3">
      <c r="A53" s="66" t="s">
        <v>59</v>
      </c>
      <c r="B53" s="67">
        <v>2230</v>
      </c>
      <c r="C53" s="67">
        <v>350</v>
      </c>
      <c r="D53" s="67"/>
      <c r="E53" s="170">
        <f>F53+G53+H53+I53</f>
        <v>0</v>
      </c>
      <c r="F53" s="170"/>
      <c r="G53" s="170"/>
      <c r="H53" s="170"/>
      <c r="I53" s="170"/>
      <c r="J53" s="170"/>
      <c r="K53" s="170"/>
      <c r="L53" s="78" t="s">
        <v>31</v>
      </c>
    </row>
    <row r="54" spans="1:12" s="159" customFormat="1" ht="15.75" thickBot="1" x14ac:dyDescent="0.3">
      <c r="A54" s="66" t="s">
        <v>60</v>
      </c>
      <c r="B54" s="67">
        <v>2240</v>
      </c>
      <c r="C54" s="67">
        <v>360</v>
      </c>
      <c r="D54" s="160"/>
      <c r="E54" s="170">
        <f>F54+G54+H54+I54</f>
        <v>0</v>
      </c>
      <c r="F54" s="170"/>
      <c r="G54" s="170"/>
      <c r="H54" s="170"/>
      <c r="I54" s="170"/>
      <c r="J54" s="170"/>
      <c r="K54" s="170"/>
      <c r="L54" s="78"/>
    </row>
    <row r="55" spans="1:12" s="159" customFormat="1" ht="15.75" thickBot="1" x14ac:dyDescent="0.3">
      <c r="A55" s="64" t="s">
        <v>61</v>
      </c>
      <c r="B55" s="67">
        <v>2300</v>
      </c>
      <c r="C55" s="67">
        <v>850</v>
      </c>
      <c r="D55" s="67"/>
      <c r="E55" s="170">
        <f>F55+G55+H55+I55</f>
        <v>762692</v>
      </c>
      <c r="F55" s="170">
        <f t="shared" ref="F55:K55" si="34">F56+F58+F59</f>
        <v>762692</v>
      </c>
      <c r="G55" s="170">
        <f t="shared" si="34"/>
        <v>0</v>
      </c>
      <c r="H55" s="170">
        <f t="shared" si="34"/>
        <v>0</v>
      </c>
      <c r="I55" s="170">
        <f t="shared" si="34"/>
        <v>0</v>
      </c>
      <c r="J55" s="170">
        <f t="shared" si="34"/>
        <v>762692</v>
      </c>
      <c r="K55" s="170">
        <f t="shared" si="34"/>
        <v>762692</v>
      </c>
      <c r="L55" s="78" t="s">
        <v>31</v>
      </c>
    </row>
    <row r="56" spans="1:12" s="159" customFormat="1" x14ac:dyDescent="0.25">
      <c r="A56" s="65" t="s">
        <v>44</v>
      </c>
      <c r="B56" s="252">
        <v>2310</v>
      </c>
      <c r="C56" s="252">
        <v>851</v>
      </c>
      <c r="D56" s="252"/>
      <c r="E56" s="248">
        <f t="shared" ref="E56:E57" si="35">F56+G56+H56+I56</f>
        <v>762692</v>
      </c>
      <c r="F56" s="248">
        <v>762692</v>
      </c>
      <c r="G56" s="248"/>
      <c r="H56" s="248"/>
      <c r="I56" s="248"/>
      <c r="J56" s="248">
        <v>762692</v>
      </c>
      <c r="K56" s="248">
        <v>762692</v>
      </c>
      <c r="L56" s="254" t="s">
        <v>31</v>
      </c>
    </row>
    <row r="57" spans="1:12" s="159" customFormat="1" ht="26.25" thickBot="1" x14ac:dyDescent="0.3">
      <c r="A57" s="66" t="s">
        <v>62</v>
      </c>
      <c r="B57" s="253"/>
      <c r="C57" s="253"/>
      <c r="D57" s="253"/>
      <c r="E57" s="249">
        <f t="shared" si="35"/>
        <v>0</v>
      </c>
      <c r="F57" s="249"/>
      <c r="G57" s="249"/>
      <c r="H57" s="249"/>
      <c r="I57" s="249"/>
      <c r="J57" s="249"/>
      <c r="K57" s="249"/>
      <c r="L57" s="255"/>
    </row>
    <row r="58" spans="1:12" s="159" customFormat="1" ht="39" thickBot="1" x14ac:dyDescent="0.3">
      <c r="A58" s="66" t="s">
        <v>63</v>
      </c>
      <c r="B58" s="67">
        <v>2320</v>
      </c>
      <c r="C58" s="67">
        <v>852</v>
      </c>
      <c r="D58" s="67"/>
      <c r="E58" s="170">
        <f>F58+G58+H58+I58</f>
        <v>0</v>
      </c>
      <c r="F58" s="170"/>
      <c r="G58" s="170"/>
      <c r="H58" s="170"/>
      <c r="I58" s="170"/>
      <c r="J58" s="170"/>
      <c r="K58" s="170"/>
      <c r="L58" s="78" t="s">
        <v>31</v>
      </c>
    </row>
    <row r="59" spans="1:12" s="159" customFormat="1" ht="26.25" thickBot="1" x14ac:dyDescent="0.3">
      <c r="A59" s="66" t="s">
        <v>64</v>
      </c>
      <c r="B59" s="67">
        <v>2330</v>
      </c>
      <c r="C59" s="67">
        <v>853</v>
      </c>
      <c r="D59" s="67"/>
      <c r="E59" s="170">
        <f>F59+G59+H59+I59</f>
        <v>0</v>
      </c>
      <c r="F59" s="170"/>
      <c r="G59" s="170"/>
      <c r="H59" s="170"/>
      <c r="I59" s="170"/>
      <c r="J59" s="170"/>
      <c r="K59" s="170"/>
      <c r="L59" s="78" t="s">
        <v>31</v>
      </c>
    </row>
    <row r="60" spans="1:12" s="159" customFormat="1" ht="26.25" thickBot="1" x14ac:dyDescent="0.3">
      <c r="A60" s="64" t="s">
        <v>65</v>
      </c>
      <c r="B60" s="67">
        <v>2400</v>
      </c>
      <c r="C60" s="67" t="s">
        <v>31</v>
      </c>
      <c r="D60" s="67"/>
      <c r="E60" s="170">
        <f>F60+G60+H60+I60</f>
        <v>0</v>
      </c>
      <c r="F60" s="170">
        <f t="shared" ref="F60:K60" si="36">F61+F63+F64+F65</f>
        <v>0</v>
      </c>
      <c r="G60" s="170">
        <f t="shared" si="36"/>
        <v>0</v>
      </c>
      <c r="H60" s="170">
        <f t="shared" si="36"/>
        <v>0</v>
      </c>
      <c r="I60" s="170">
        <f t="shared" si="36"/>
        <v>0</v>
      </c>
      <c r="J60" s="170">
        <f t="shared" si="36"/>
        <v>0</v>
      </c>
      <c r="K60" s="170">
        <f t="shared" si="36"/>
        <v>0</v>
      </c>
      <c r="L60" s="78" t="s">
        <v>31</v>
      </c>
    </row>
    <row r="61" spans="1:12" s="159" customFormat="1" x14ac:dyDescent="0.25">
      <c r="A61" s="65" t="s">
        <v>44</v>
      </c>
      <c r="B61" s="252">
        <v>2410</v>
      </c>
      <c r="C61" s="252">
        <v>613</v>
      </c>
      <c r="D61" s="252"/>
      <c r="E61" s="248">
        <f t="shared" ref="E61:E62" si="37">F61+G61+H61+I61</f>
        <v>0</v>
      </c>
      <c r="F61" s="248"/>
      <c r="G61" s="248"/>
      <c r="H61" s="248"/>
      <c r="I61" s="248"/>
      <c r="J61" s="248"/>
      <c r="K61" s="248"/>
      <c r="L61" s="254"/>
    </row>
    <row r="62" spans="1:12" s="159" customFormat="1" ht="26.25" thickBot="1" x14ac:dyDescent="0.3">
      <c r="A62" s="66" t="s">
        <v>66</v>
      </c>
      <c r="B62" s="253"/>
      <c r="C62" s="253"/>
      <c r="D62" s="253"/>
      <c r="E62" s="249">
        <f t="shared" si="37"/>
        <v>0</v>
      </c>
      <c r="F62" s="249"/>
      <c r="G62" s="249"/>
      <c r="H62" s="249"/>
      <c r="I62" s="249"/>
      <c r="J62" s="249"/>
      <c r="K62" s="249"/>
      <c r="L62" s="255"/>
    </row>
    <row r="63" spans="1:12" s="159" customFormat="1" ht="26.25" thickBot="1" x14ac:dyDescent="0.3">
      <c r="A63" s="66" t="s">
        <v>67</v>
      </c>
      <c r="B63" s="67">
        <v>2420</v>
      </c>
      <c r="C63" s="67">
        <v>623</v>
      </c>
      <c r="D63" s="67"/>
      <c r="E63" s="170">
        <f t="shared" ref="E63:E71" si="38">F63+G63+H63+I63</f>
        <v>0</v>
      </c>
      <c r="F63" s="170"/>
      <c r="G63" s="170"/>
      <c r="H63" s="170"/>
      <c r="I63" s="170"/>
      <c r="J63" s="170"/>
      <c r="K63" s="170"/>
      <c r="L63" s="78"/>
    </row>
    <row r="64" spans="1:12" s="159" customFormat="1" ht="51.75" thickBot="1" x14ac:dyDescent="0.3">
      <c r="A64" s="66" t="s">
        <v>68</v>
      </c>
      <c r="B64" s="67">
        <v>2430</v>
      </c>
      <c r="C64" s="67">
        <v>634</v>
      </c>
      <c r="D64" s="67"/>
      <c r="E64" s="170">
        <f t="shared" si="38"/>
        <v>0</v>
      </c>
      <c r="F64" s="170"/>
      <c r="G64" s="170"/>
      <c r="H64" s="170"/>
      <c r="I64" s="170"/>
      <c r="J64" s="170"/>
      <c r="K64" s="170"/>
      <c r="L64" s="78"/>
    </row>
    <row r="65" spans="1:12" s="159" customFormat="1" ht="26.25" thickBot="1" x14ac:dyDescent="0.3">
      <c r="A65" s="66" t="s">
        <v>69</v>
      </c>
      <c r="B65" s="67">
        <v>2440</v>
      </c>
      <c r="C65" s="67">
        <v>810</v>
      </c>
      <c r="D65" s="67"/>
      <c r="E65" s="170">
        <f t="shared" si="38"/>
        <v>0</v>
      </c>
      <c r="F65" s="170"/>
      <c r="G65" s="170"/>
      <c r="H65" s="170"/>
      <c r="I65" s="170"/>
      <c r="J65" s="170"/>
      <c r="K65" s="170"/>
      <c r="L65" s="78"/>
    </row>
    <row r="66" spans="1:12" s="159" customFormat="1" ht="15.75" thickBot="1" x14ac:dyDescent="0.3">
      <c r="A66" s="66" t="s">
        <v>70</v>
      </c>
      <c r="B66" s="67">
        <v>2450</v>
      </c>
      <c r="C66" s="67">
        <v>862</v>
      </c>
      <c r="D66" s="67"/>
      <c r="E66" s="170">
        <f t="shared" si="38"/>
        <v>0</v>
      </c>
      <c r="F66" s="170"/>
      <c r="G66" s="170"/>
      <c r="H66" s="170"/>
      <c r="I66" s="170"/>
      <c r="J66" s="170"/>
      <c r="K66" s="170"/>
      <c r="L66" s="78"/>
    </row>
    <row r="67" spans="1:12" s="159" customFormat="1" ht="39" thickBot="1" x14ac:dyDescent="0.3">
      <c r="A67" s="66" t="s">
        <v>71</v>
      </c>
      <c r="B67" s="67">
        <v>2460</v>
      </c>
      <c r="C67" s="67">
        <v>863</v>
      </c>
      <c r="D67" s="67"/>
      <c r="E67" s="170">
        <f t="shared" si="38"/>
        <v>0</v>
      </c>
      <c r="F67" s="170"/>
      <c r="G67" s="170"/>
      <c r="H67" s="170"/>
      <c r="I67" s="170"/>
      <c r="J67" s="170"/>
      <c r="K67" s="170"/>
      <c r="L67" s="78"/>
    </row>
    <row r="68" spans="1:12" s="159" customFormat="1" ht="15.75" thickBot="1" x14ac:dyDescent="0.3">
      <c r="A68" s="70"/>
      <c r="B68" s="67"/>
      <c r="C68" s="67"/>
      <c r="D68" s="67"/>
      <c r="E68" s="170">
        <f t="shared" si="38"/>
        <v>0</v>
      </c>
      <c r="F68" s="170"/>
      <c r="G68" s="170"/>
      <c r="H68" s="170"/>
      <c r="I68" s="170"/>
      <c r="J68" s="170"/>
      <c r="K68" s="170"/>
      <c r="L68" s="78"/>
    </row>
    <row r="69" spans="1:12" s="159" customFormat="1" ht="26.25" thickBot="1" x14ac:dyDescent="0.3">
      <c r="A69" s="64" t="s">
        <v>72</v>
      </c>
      <c r="B69" s="67">
        <v>2500</v>
      </c>
      <c r="C69" s="67" t="s">
        <v>31</v>
      </c>
      <c r="D69" s="67"/>
      <c r="E69" s="170">
        <f t="shared" si="38"/>
        <v>0</v>
      </c>
      <c r="F69" s="170">
        <f t="shared" ref="F69:K69" si="39">F70</f>
        <v>0</v>
      </c>
      <c r="G69" s="170">
        <f t="shared" si="39"/>
        <v>0</v>
      </c>
      <c r="H69" s="170">
        <f>H70</f>
        <v>0</v>
      </c>
      <c r="I69" s="170">
        <f t="shared" si="39"/>
        <v>0</v>
      </c>
      <c r="J69" s="170">
        <f t="shared" si="39"/>
        <v>0</v>
      </c>
      <c r="K69" s="170">
        <f t="shared" si="39"/>
        <v>0</v>
      </c>
      <c r="L69" s="78" t="s">
        <v>31</v>
      </c>
    </row>
    <row r="70" spans="1:12" s="159" customFormat="1" ht="51.75" thickBot="1" x14ac:dyDescent="0.3">
      <c r="A70" s="66" t="s">
        <v>73</v>
      </c>
      <c r="B70" s="67">
        <v>2520</v>
      </c>
      <c r="C70" s="67">
        <v>831</v>
      </c>
      <c r="D70" s="67"/>
      <c r="E70" s="170">
        <f t="shared" si="38"/>
        <v>0</v>
      </c>
      <c r="F70" s="170"/>
      <c r="G70" s="170"/>
      <c r="H70" s="170"/>
      <c r="I70" s="170"/>
      <c r="J70" s="170"/>
      <c r="K70" s="170"/>
      <c r="L70" s="78" t="s">
        <v>31</v>
      </c>
    </row>
    <row r="71" spans="1:12" s="159" customFormat="1" ht="30.75" thickBot="1" x14ac:dyDescent="0.3">
      <c r="A71" s="161" t="s">
        <v>74</v>
      </c>
      <c r="B71" s="67">
        <v>2600</v>
      </c>
      <c r="C71" s="67" t="s">
        <v>31</v>
      </c>
      <c r="D71" s="67"/>
      <c r="E71" s="170">
        <f t="shared" si="38"/>
        <v>23450450</v>
      </c>
      <c r="F71" s="170">
        <f>F72+F74+F75+F94+F95</f>
        <v>22450450</v>
      </c>
      <c r="G71" s="170">
        <f t="shared" ref="G71:K71" si="40">G72+G74+G75+G94+G95</f>
        <v>1000000</v>
      </c>
      <c r="H71" s="170">
        <f>H72+H74+H75+H94+H95</f>
        <v>0</v>
      </c>
      <c r="I71" s="170">
        <f t="shared" si="40"/>
        <v>0</v>
      </c>
      <c r="J71" s="170">
        <f>J72+J74+J75+J94+J95</f>
        <v>23450450</v>
      </c>
      <c r="K71" s="170">
        <f t="shared" si="40"/>
        <v>23450450</v>
      </c>
      <c r="L71" s="79"/>
    </row>
    <row r="72" spans="1:12" s="159" customFormat="1" x14ac:dyDescent="0.25">
      <c r="A72" s="65" t="s">
        <v>34</v>
      </c>
      <c r="B72" s="252">
        <v>2610</v>
      </c>
      <c r="C72" s="252">
        <v>241</v>
      </c>
      <c r="D72" s="252"/>
      <c r="E72" s="248">
        <f t="shared" ref="E72:E73" si="41">F72+G72+H72+I72</f>
        <v>0</v>
      </c>
      <c r="F72" s="248"/>
      <c r="G72" s="248"/>
      <c r="H72" s="248"/>
      <c r="I72" s="248"/>
      <c r="J72" s="248"/>
      <c r="K72" s="248"/>
      <c r="L72" s="250"/>
    </row>
    <row r="73" spans="1:12" s="159" customFormat="1" ht="26.25" thickBot="1" x14ac:dyDescent="0.3">
      <c r="A73" s="66" t="s">
        <v>75</v>
      </c>
      <c r="B73" s="253"/>
      <c r="C73" s="253"/>
      <c r="D73" s="253"/>
      <c r="E73" s="249">
        <f t="shared" si="41"/>
        <v>0</v>
      </c>
      <c r="F73" s="249"/>
      <c r="G73" s="249"/>
      <c r="H73" s="249"/>
      <c r="I73" s="249"/>
      <c r="J73" s="249"/>
      <c r="K73" s="249"/>
      <c r="L73" s="251"/>
    </row>
    <row r="74" spans="1:12" s="159" customFormat="1" ht="39" thickBot="1" x14ac:dyDescent="0.3">
      <c r="A74" s="66" t="s">
        <v>76</v>
      </c>
      <c r="B74" s="67">
        <v>2630</v>
      </c>
      <c r="C74" s="67">
        <v>243</v>
      </c>
      <c r="D74" s="67"/>
      <c r="E74" s="170">
        <f t="shared" ref="E74:E96" si="42">F74+G74+H74+I74</f>
        <v>0</v>
      </c>
      <c r="F74" s="170"/>
      <c r="G74" s="170"/>
      <c r="H74" s="170"/>
      <c r="I74" s="170"/>
      <c r="J74" s="170"/>
      <c r="K74" s="170"/>
      <c r="L74" s="79"/>
    </row>
    <row r="75" spans="1:12" s="162" customFormat="1" ht="15.75" thickBot="1" x14ac:dyDescent="0.3">
      <c r="A75" s="71" t="s">
        <v>77</v>
      </c>
      <c r="B75" s="31">
        <v>2640</v>
      </c>
      <c r="C75" s="31">
        <v>244</v>
      </c>
      <c r="D75" s="31"/>
      <c r="E75" s="166">
        <f t="shared" si="42"/>
        <v>18668650</v>
      </c>
      <c r="F75" s="166">
        <f>SUM(F77:F93)</f>
        <v>17668650</v>
      </c>
      <c r="G75" s="166">
        <f t="shared" ref="G75:K75" si="43">SUM(G77:G93)</f>
        <v>1000000</v>
      </c>
      <c r="H75" s="166">
        <f t="shared" si="43"/>
        <v>0</v>
      </c>
      <c r="I75" s="166">
        <f t="shared" si="43"/>
        <v>0</v>
      </c>
      <c r="J75" s="166">
        <f>SUM(J77:J93)</f>
        <v>18668650</v>
      </c>
      <c r="K75" s="166">
        <f t="shared" si="43"/>
        <v>18668650</v>
      </c>
      <c r="L75" s="74"/>
    </row>
    <row r="76" spans="1:12" s="162" customFormat="1" ht="15.75" thickBot="1" x14ac:dyDescent="0.3">
      <c r="A76" s="71" t="s">
        <v>44</v>
      </c>
      <c r="B76" s="31"/>
      <c r="C76" s="31"/>
      <c r="D76" s="31"/>
      <c r="E76" s="166">
        <f t="shared" si="42"/>
        <v>0</v>
      </c>
      <c r="F76" s="166"/>
      <c r="G76" s="166"/>
      <c r="H76" s="166"/>
      <c r="I76" s="166"/>
      <c r="J76" s="166"/>
      <c r="K76" s="166"/>
      <c r="L76" s="74"/>
    </row>
    <row r="77" spans="1:12" s="162" customFormat="1" ht="15.75" thickBot="1" x14ac:dyDescent="0.3">
      <c r="A77" s="71" t="s">
        <v>138</v>
      </c>
      <c r="B77" s="31" t="s">
        <v>139</v>
      </c>
      <c r="C77" s="31" t="s">
        <v>140</v>
      </c>
      <c r="D77" s="31" t="s">
        <v>141</v>
      </c>
      <c r="E77" s="166">
        <f t="shared" si="42"/>
        <v>9600</v>
      </c>
      <c r="F77" s="166">
        <v>9600</v>
      </c>
      <c r="G77" s="166"/>
      <c r="H77" s="166"/>
      <c r="I77" s="166"/>
      <c r="J77" s="166">
        <v>9600</v>
      </c>
      <c r="K77" s="166">
        <v>9600</v>
      </c>
      <c r="L77" s="74"/>
    </row>
    <row r="78" spans="1:12" s="162" customFormat="1" ht="15.75" thickBot="1" x14ac:dyDescent="0.3">
      <c r="A78" s="71" t="s">
        <v>142</v>
      </c>
      <c r="B78" s="31" t="s">
        <v>143</v>
      </c>
      <c r="C78" s="31" t="s">
        <v>140</v>
      </c>
      <c r="D78" s="31" t="s">
        <v>144</v>
      </c>
      <c r="E78" s="166">
        <f t="shared" si="42"/>
        <v>0</v>
      </c>
      <c r="F78" s="166"/>
      <c r="G78" s="166"/>
      <c r="H78" s="166"/>
      <c r="I78" s="166"/>
      <c r="J78" s="166">
        <v>0</v>
      </c>
      <c r="K78" s="166">
        <v>0</v>
      </c>
      <c r="L78" s="74"/>
    </row>
    <row r="79" spans="1:12" s="162" customFormat="1" ht="15.75" thickBot="1" x14ac:dyDescent="0.3">
      <c r="A79" s="71" t="s">
        <v>145</v>
      </c>
      <c r="B79" s="31" t="s">
        <v>146</v>
      </c>
      <c r="C79" s="31" t="s">
        <v>140</v>
      </c>
      <c r="D79" s="31" t="s">
        <v>147</v>
      </c>
      <c r="E79" s="166">
        <f t="shared" si="42"/>
        <v>157050</v>
      </c>
      <c r="F79" s="166">
        <v>157050</v>
      </c>
      <c r="G79" s="166"/>
      <c r="H79" s="166"/>
      <c r="I79" s="166"/>
      <c r="J79" s="166">
        <v>157050</v>
      </c>
      <c r="K79" s="166">
        <v>157050</v>
      </c>
      <c r="L79" s="74"/>
    </row>
    <row r="80" spans="1:12" s="162" customFormat="1" ht="26.25" thickBot="1" x14ac:dyDescent="0.3">
      <c r="A80" s="71" t="s">
        <v>148</v>
      </c>
      <c r="B80" s="31" t="s">
        <v>149</v>
      </c>
      <c r="C80" s="31" t="s">
        <v>140</v>
      </c>
      <c r="D80" s="31" t="s">
        <v>150</v>
      </c>
      <c r="E80" s="166">
        <f t="shared" si="42"/>
        <v>0</v>
      </c>
      <c r="F80" s="166"/>
      <c r="G80" s="166"/>
      <c r="H80" s="166"/>
      <c r="I80" s="166"/>
      <c r="J80" s="166">
        <v>0</v>
      </c>
      <c r="K80" s="166">
        <v>0</v>
      </c>
      <c r="L80" s="74"/>
    </row>
    <row r="81" spans="1:12" s="162" customFormat="1" ht="26.25" thickBot="1" x14ac:dyDescent="0.3">
      <c r="A81" s="71" t="s">
        <v>151</v>
      </c>
      <c r="B81" s="31" t="s">
        <v>152</v>
      </c>
      <c r="C81" s="31" t="s">
        <v>140</v>
      </c>
      <c r="D81" s="31" t="s">
        <v>153</v>
      </c>
      <c r="E81" s="166">
        <f t="shared" si="42"/>
        <v>11260648</v>
      </c>
      <c r="F81" s="166">
        <f>15000+10798600+447048</f>
        <v>11260648</v>
      </c>
      <c r="G81" s="166"/>
      <c r="H81" s="166"/>
      <c r="I81" s="166"/>
      <c r="J81" s="166">
        <v>11260648</v>
      </c>
      <c r="K81" s="166">
        <v>11260648</v>
      </c>
      <c r="L81" s="74"/>
    </row>
    <row r="82" spans="1:12" s="162" customFormat="1" ht="15.75" thickBot="1" x14ac:dyDescent="0.3">
      <c r="A82" s="71" t="s">
        <v>154</v>
      </c>
      <c r="B82" s="31" t="s">
        <v>155</v>
      </c>
      <c r="C82" s="31" t="s">
        <v>140</v>
      </c>
      <c r="D82" s="31" t="s">
        <v>156</v>
      </c>
      <c r="E82" s="166">
        <f t="shared" si="42"/>
        <v>4367508.12</v>
      </c>
      <c r="F82" s="166">
        <f>733200+2529000+405308.12</f>
        <v>3667508.12</v>
      </c>
      <c r="G82" s="166">
        <v>700000</v>
      </c>
      <c r="H82" s="166"/>
      <c r="I82" s="166"/>
      <c r="J82" s="166">
        <v>4367508.12</v>
      </c>
      <c r="K82" s="166">
        <v>4367508.12</v>
      </c>
      <c r="L82" s="74"/>
    </row>
    <row r="83" spans="1:12" s="162" customFormat="1" ht="15.75" thickBot="1" x14ac:dyDescent="0.3">
      <c r="A83" s="71" t="s">
        <v>157</v>
      </c>
      <c r="B83" s="31" t="s">
        <v>158</v>
      </c>
      <c r="C83" s="31" t="s">
        <v>140</v>
      </c>
      <c r="D83" s="31" t="s">
        <v>159</v>
      </c>
      <c r="E83" s="166">
        <f t="shared" si="42"/>
        <v>0</v>
      </c>
      <c r="F83" s="166"/>
      <c r="G83" s="166"/>
      <c r="H83" s="166"/>
      <c r="I83" s="166"/>
      <c r="J83" s="166">
        <v>0</v>
      </c>
      <c r="K83" s="166">
        <v>0</v>
      </c>
      <c r="L83" s="74"/>
    </row>
    <row r="84" spans="1:12" s="162" customFormat="1" ht="26.25" thickBot="1" x14ac:dyDescent="0.3">
      <c r="A84" s="71" t="s">
        <v>160</v>
      </c>
      <c r="B84" s="31" t="s">
        <v>161</v>
      </c>
      <c r="C84" s="31" t="s">
        <v>140</v>
      </c>
      <c r="D84" s="31" t="s">
        <v>162</v>
      </c>
      <c r="E84" s="166">
        <f t="shared" si="42"/>
        <v>0</v>
      </c>
      <c r="F84" s="166"/>
      <c r="G84" s="166"/>
      <c r="H84" s="166"/>
      <c r="I84" s="166"/>
      <c r="J84" s="166">
        <v>0</v>
      </c>
      <c r="K84" s="166">
        <v>0</v>
      </c>
      <c r="L84" s="74"/>
    </row>
    <row r="85" spans="1:12" s="162" customFormat="1" ht="24.75" customHeight="1" thickBot="1" x14ac:dyDescent="0.3">
      <c r="A85" s="71" t="s">
        <v>163</v>
      </c>
      <c r="B85" s="31" t="s">
        <v>164</v>
      </c>
      <c r="C85" s="31" t="s">
        <v>140</v>
      </c>
      <c r="D85" s="31" t="s">
        <v>165</v>
      </c>
      <c r="E85" s="166">
        <f t="shared" si="42"/>
        <v>2367000</v>
      </c>
      <c r="F85" s="166">
        <v>2067000</v>
      </c>
      <c r="G85" s="166">
        <v>300000</v>
      </c>
      <c r="H85" s="166"/>
      <c r="I85" s="166"/>
      <c r="J85" s="166">
        <v>2367000</v>
      </c>
      <c r="K85" s="166">
        <v>2367000</v>
      </c>
      <c r="L85" s="74"/>
    </row>
    <row r="86" spans="1:12" s="162" customFormat="1" ht="38.25" customHeight="1" thickBot="1" x14ac:dyDescent="0.3">
      <c r="A86" s="71" t="s">
        <v>166</v>
      </c>
      <c r="B86" s="31" t="s">
        <v>167</v>
      </c>
      <c r="C86" s="31" t="s">
        <v>140</v>
      </c>
      <c r="D86" s="31" t="s">
        <v>168</v>
      </c>
      <c r="E86" s="166">
        <f t="shared" si="42"/>
        <v>0</v>
      </c>
      <c r="F86" s="166"/>
      <c r="G86" s="166"/>
      <c r="H86" s="166"/>
      <c r="I86" s="166"/>
      <c r="J86" s="166">
        <v>0</v>
      </c>
      <c r="K86" s="166">
        <v>0</v>
      </c>
      <c r="L86" s="74"/>
    </row>
    <row r="87" spans="1:12" s="162" customFormat="1" ht="26.25" thickBot="1" x14ac:dyDescent="0.3">
      <c r="A87" s="71" t="s">
        <v>169</v>
      </c>
      <c r="B87" s="31" t="s">
        <v>170</v>
      </c>
      <c r="C87" s="31" t="s">
        <v>140</v>
      </c>
      <c r="D87" s="31" t="s">
        <v>171</v>
      </c>
      <c r="E87" s="166">
        <f t="shared" si="42"/>
        <v>0</v>
      </c>
      <c r="F87" s="166"/>
      <c r="G87" s="166"/>
      <c r="H87" s="166"/>
      <c r="I87" s="166"/>
      <c r="J87" s="166">
        <v>0</v>
      </c>
      <c r="K87" s="166">
        <v>0</v>
      </c>
      <c r="L87" s="74"/>
    </row>
    <row r="88" spans="1:12" s="162" customFormat="1" ht="26.25" thickBot="1" x14ac:dyDescent="0.3">
      <c r="A88" s="71" t="s">
        <v>172</v>
      </c>
      <c r="B88" s="31" t="s">
        <v>173</v>
      </c>
      <c r="C88" s="31" t="s">
        <v>140</v>
      </c>
      <c r="D88" s="31" t="s">
        <v>174</v>
      </c>
      <c r="E88" s="166">
        <f t="shared" si="42"/>
        <v>0</v>
      </c>
      <c r="F88" s="166"/>
      <c r="G88" s="166"/>
      <c r="H88" s="166"/>
      <c r="I88" s="166"/>
      <c r="J88" s="166">
        <v>0</v>
      </c>
      <c r="K88" s="166">
        <v>0</v>
      </c>
      <c r="L88" s="74"/>
    </row>
    <row r="89" spans="1:12" s="162" customFormat="1" ht="26.25" thickBot="1" x14ac:dyDescent="0.3">
      <c r="A89" s="71" t="s">
        <v>175</v>
      </c>
      <c r="B89" s="31" t="s">
        <v>176</v>
      </c>
      <c r="C89" s="31" t="s">
        <v>140</v>
      </c>
      <c r="D89" s="31" t="s">
        <v>177</v>
      </c>
      <c r="E89" s="166">
        <f t="shared" si="42"/>
        <v>206843.88</v>
      </c>
      <c r="F89" s="166">
        <v>206843.88</v>
      </c>
      <c r="G89" s="166"/>
      <c r="H89" s="166"/>
      <c r="I89" s="166"/>
      <c r="J89" s="166">
        <v>206843.88</v>
      </c>
      <c r="K89" s="166">
        <v>206843.88</v>
      </c>
      <c r="L89" s="74"/>
    </row>
    <row r="90" spans="1:12" s="162" customFormat="1" ht="15.75" thickBot="1" x14ac:dyDescent="0.3">
      <c r="A90" s="71" t="s">
        <v>178</v>
      </c>
      <c r="B90" s="31" t="s">
        <v>179</v>
      </c>
      <c r="C90" s="31" t="s">
        <v>140</v>
      </c>
      <c r="D90" s="31" t="s">
        <v>180</v>
      </c>
      <c r="E90" s="166">
        <f t="shared" si="42"/>
        <v>0</v>
      </c>
      <c r="F90" s="166"/>
      <c r="G90" s="166"/>
      <c r="H90" s="166"/>
      <c r="I90" s="166"/>
      <c r="J90" s="166">
        <v>0</v>
      </c>
      <c r="K90" s="166">
        <v>0</v>
      </c>
      <c r="L90" s="74"/>
    </row>
    <row r="91" spans="1:12" s="162" customFormat="1" ht="26.25" thickBot="1" x14ac:dyDescent="0.3">
      <c r="A91" s="71" t="s">
        <v>181</v>
      </c>
      <c r="B91" s="31" t="s">
        <v>182</v>
      </c>
      <c r="C91" s="31" t="s">
        <v>140</v>
      </c>
      <c r="D91" s="31" t="s">
        <v>183</v>
      </c>
      <c r="E91" s="166">
        <f t="shared" si="42"/>
        <v>300000</v>
      </c>
      <c r="F91" s="166">
        <v>300000</v>
      </c>
      <c r="G91" s="166"/>
      <c r="H91" s="166"/>
      <c r="I91" s="166"/>
      <c r="J91" s="166">
        <v>300000</v>
      </c>
      <c r="K91" s="166">
        <v>300000</v>
      </c>
      <c r="L91" s="74"/>
    </row>
    <row r="92" spans="1:12" s="162" customFormat="1" ht="26.25" thickBot="1" x14ac:dyDescent="0.3">
      <c r="A92" s="71" t="s">
        <v>184</v>
      </c>
      <c r="B92" s="31" t="s">
        <v>185</v>
      </c>
      <c r="C92" s="31" t="s">
        <v>140</v>
      </c>
      <c r="D92" s="31" t="s">
        <v>186</v>
      </c>
      <c r="E92" s="166">
        <f t="shared" si="42"/>
        <v>0</v>
      </c>
      <c r="F92" s="166"/>
      <c r="G92" s="166"/>
      <c r="H92" s="166"/>
      <c r="I92" s="166"/>
      <c r="J92" s="166">
        <v>0</v>
      </c>
      <c r="K92" s="166">
        <v>0</v>
      </c>
      <c r="L92" s="74"/>
    </row>
    <row r="93" spans="1:12" s="162" customFormat="1" ht="27" customHeight="1" thickBot="1" x14ac:dyDescent="0.3">
      <c r="A93" s="71" t="s">
        <v>257</v>
      </c>
      <c r="B93" s="31" t="s">
        <v>187</v>
      </c>
      <c r="C93" s="31" t="s">
        <v>140</v>
      </c>
      <c r="D93" s="31" t="s">
        <v>188</v>
      </c>
      <c r="E93" s="166">
        <f t="shared" si="42"/>
        <v>0</v>
      </c>
      <c r="F93" s="166"/>
      <c r="G93" s="166"/>
      <c r="H93" s="166"/>
      <c r="I93" s="166"/>
      <c r="J93" s="166">
        <v>0</v>
      </c>
      <c r="K93" s="166">
        <v>0</v>
      </c>
      <c r="L93" s="74"/>
    </row>
    <row r="94" spans="1:12" s="159" customFormat="1" ht="51.75" thickBot="1" x14ac:dyDescent="0.3">
      <c r="A94" s="66" t="s">
        <v>78</v>
      </c>
      <c r="B94" s="67">
        <v>2650</v>
      </c>
      <c r="C94" s="67">
        <v>246</v>
      </c>
      <c r="D94" s="67"/>
      <c r="E94" s="170">
        <f t="shared" si="42"/>
        <v>0</v>
      </c>
      <c r="F94" s="170"/>
      <c r="G94" s="170"/>
      <c r="H94" s="170"/>
      <c r="I94" s="170"/>
      <c r="J94" s="170">
        <v>0</v>
      </c>
      <c r="K94" s="170">
        <v>0</v>
      </c>
      <c r="L94" s="79"/>
    </row>
    <row r="95" spans="1:12" s="159" customFormat="1" ht="15.75" thickBot="1" x14ac:dyDescent="0.3">
      <c r="A95" s="66" t="s">
        <v>79</v>
      </c>
      <c r="B95" s="67">
        <v>2660</v>
      </c>
      <c r="C95" s="67">
        <v>247</v>
      </c>
      <c r="D95" s="67">
        <v>223</v>
      </c>
      <c r="E95" s="170">
        <f t="shared" si="42"/>
        <v>4781800</v>
      </c>
      <c r="F95" s="170">
        <v>4781800</v>
      </c>
      <c r="G95" s="170"/>
      <c r="H95" s="170"/>
      <c r="I95" s="170"/>
      <c r="J95" s="170">
        <v>4781800</v>
      </c>
      <c r="K95" s="170">
        <v>4781800</v>
      </c>
      <c r="L95" s="79"/>
    </row>
    <row r="96" spans="1:12" s="159" customFormat="1" ht="26.25" thickBot="1" x14ac:dyDescent="0.3">
      <c r="A96" s="66" t="s">
        <v>80</v>
      </c>
      <c r="B96" s="67">
        <v>2700</v>
      </c>
      <c r="C96" s="67">
        <v>400</v>
      </c>
      <c r="D96" s="67"/>
      <c r="E96" s="170">
        <f t="shared" si="42"/>
        <v>0</v>
      </c>
      <c r="F96" s="170">
        <f t="shared" ref="F96:K96" si="44">F97+F99</f>
        <v>0</v>
      </c>
      <c r="G96" s="170">
        <f t="shared" si="44"/>
        <v>0</v>
      </c>
      <c r="H96" s="170">
        <f t="shared" si="44"/>
        <v>0</v>
      </c>
      <c r="I96" s="170">
        <f t="shared" si="44"/>
        <v>0</v>
      </c>
      <c r="J96" s="170">
        <f t="shared" si="44"/>
        <v>0</v>
      </c>
      <c r="K96" s="170">
        <f t="shared" si="44"/>
        <v>0</v>
      </c>
      <c r="L96" s="79"/>
    </row>
    <row r="97" spans="1:12" s="159" customFormat="1" x14ac:dyDescent="0.25">
      <c r="A97" s="68" t="s">
        <v>34</v>
      </c>
      <c r="B97" s="252">
        <v>2710</v>
      </c>
      <c r="C97" s="252">
        <v>406</v>
      </c>
      <c r="D97" s="252"/>
      <c r="E97" s="248">
        <f t="shared" ref="E97:E98" si="45">F97+G97+H97+I97</f>
        <v>0</v>
      </c>
      <c r="F97" s="248"/>
      <c r="G97" s="248"/>
      <c r="H97" s="248"/>
      <c r="I97" s="248"/>
      <c r="J97" s="248"/>
      <c r="K97" s="248"/>
      <c r="L97" s="250"/>
    </row>
    <row r="98" spans="1:12" s="159" customFormat="1" ht="39" thickBot="1" x14ac:dyDescent="0.3">
      <c r="A98" s="69" t="s">
        <v>81</v>
      </c>
      <c r="B98" s="253"/>
      <c r="C98" s="253"/>
      <c r="D98" s="253"/>
      <c r="E98" s="249">
        <f t="shared" si="45"/>
        <v>0</v>
      </c>
      <c r="F98" s="249"/>
      <c r="G98" s="249"/>
      <c r="H98" s="249"/>
      <c r="I98" s="249"/>
      <c r="J98" s="249"/>
      <c r="K98" s="249"/>
      <c r="L98" s="251"/>
    </row>
    <row r="99" spans="1:12" s="159" customFormat="1" ht="39" thickBot="1" x14ac:dyDescent="0.3">
      <c r="A99" s="69" t="s">
        <v>82</v>
      </c>
      <c r="B99" s="67">
        <v>2720</v>
      </c>
      <c r="C99" s="67">
        <v>407</v>
      </c>
      <c r="D99" s="67"/>
      <c r="E99" s="170">
        <f>F99+G99+H99+I99</f>
        <v>0</v>
      </c>
      <c r="F99" s="170"/>
      <c r="G99" s="170"/>
      <c r="H99" s="170"/>
      <c r="I99" s="170"/>
      <c r="J99" s="170"/>
      <c r="K99" s="170"/>
      <c r="L99" s="79"/>
    </row>
    <row r="100" spans="1:12" ht="15.75" thickBot="1" x14ac:dyDescent="0.3">
      <c r="A100" s="163" t="s">
        <v>83</v>
      </c>
      <c r="B100" s="1">
        <v>3000</v>
      </c>
      <c r="C100" s="1">
        <v>100</v>
      </c>
      <c r="D100" s="1"/>
      <c r="E100" s="171">
        <f>F100+G100+H100+I100</f>
        <v>0</v>
      </c>
      <c r="F100" s="171">
        <f t="shared" ref="F100:K100" si="46">F101+F103+F104</f>
        <v>0</v>
      </c>
      <c r="G100" s="171">
        <f t="shared" si="46"/>
        <v>0</v>
      </c>
      <c r="H100" s="171">
        <f t="shared" si="46"/>
        <v>0</v>
      </c>
      <c r="I100" s="171">
        <f t="shared" si="46"/>
        <v>0</v>
      </c>
      <c r="J100" s="171">
        <f t="shared" si="46"/>
        <v>0</v>
      </c>
      <c r="K100" s="171">
        <f t="shared" si="46"/>
        <v>0</v>
      </c>
      <c r="L100" s="72" t="s">
        <v>31</v>
      </c>
    </row>
    <row r="101" spans="1:12" x14ac:dyDescent="0.25">
      <c r="A101" s="6" t="s">
        <v>34</v>
      </c>
      <c r="B101" s="246">
        <v>3010</v>
      </c>
      <c r="C101" s="246"/>
      <c r="D101" s="246"/>
      <c r="E101" s="242">
        <f t="shared" ref="E101:E102" si="47">F101+G101+H101+I101</f>
        <v>0</v>
      </c>
      <c r="F101" s="242"/>
      <c r="G101" s="242"/>
      <c r="H101" s="242"/>
      <c r="I101" s="242"/>
      <c r="J101" s="242"/>
      <c r="K101" s="242"/>
      <c r="L101" s="244" t="s">
        <v>31</v>
      </c>
    </row>
    <row r="102" spans="1:12" ht="15.75" thickBot="1" x14ac:dyDescent="0.3">
      <c r="A102" s="4" t="s">
        <v>84</v>
      </c>
      <c r="B102" s="247"/>
      <c r="C102" s="247"/>
      <c r="D102" s="247"/>
      <c r="E102" s="243">
        <f t="shared" si="47"/>
        <v>0</v>
      </c>
      <c r="F102" s="243"/>
      <c r="G102" s="243"/>
      <c r="H102" s="243"/>
      <c r="I102" s="243"/>
      <c r="J102" s="243"/>
      <c r="K102" s="243"/>
      <c r="L102" s="245"/>
    </row>
    <row r="103" spans="1:12" ht="15.75" thickBot="1" x14ac:dyDescent="0.3">
      <c r="A103" s="4" t="s">
        <v>85</v>
      </c>
      <c r="B103" s="1">
        <v>3020</v>
      </c>
      <c r="C103" s="1"/>
      <c r="D103" s="1"/>
      <c r="E103" s="171">
        <f>F103+G103+H103+I103</f>
        <v>0</v>
      </c>
      <c r="F103" s="171"/>
      <c r="G103" s="171"/>
      <c r="H103" s="171"/>
      <c r="I103" s="171"/>
      <c r="J103" s="171"/>
      <c r="K103" s="171"/>
      <c r="L103" s="72" t="s">
        <v>31</v>
      </c>
    </row>
    <row r="104" spans="1:12" ht="15.75" thickBot="1" x14ac:dyDescent="0.3">
      <c r="A104" s="4" t="s">
        <v>86</v>
      </c>
      <c r="B104" s="1">
        <v>3030</v>
      </c>
      <c r="C104" s="1"/>
      <c r="D104" s="1"/>
      <c r="E104" s="171">
        <f>F104+G104+H104+I104</f>
        <v>0</v>
      </c>
      <c r="F104" s="171"/>
      <c r="G104" s="171"/>
      <c r="H104" s="171"/>
      <c r="I104" s="171"/>
      <c r="J104" s="171"/>
      <c r="K104" s="171"/>
      <c r="L104" s="72" t="s">
        <v>31</v>
      </c>
    </row>
    <row r="105" spans="1:12" ht="15.75" thickBot="1" x14ac:dyDescent="0.3">
      <c r="A105" s="163" t="s">
        <v>87</v>
      </c>
      <c r="B105" s="1">
        <v>4000</v>
      </c>
      <c r="C105" s="1" t="s">
        <v>31</v>
      </c>
      <c r="D105" s="1"/>
      <c r="E105" s="171">
        <f>F105+G105+H105+I105</f>
        <v>0</v>
      </c>
      <c r="F105" s="171">
        <f t="shared" ref="F105:K105" si="48">F106</f>
        <v>0</v>
      </c>
      <c r="G105" s="171">
        <f t="shared" si="48"/>
        <v>0</v>
      </c>
      <c r="H105" s="171">
        <f t="shared" si="48"/>
        <v>0</v>
      </c>
      <c r="I105" s="171">
        <f t="shared" si="48"/>
        <v>0</v>
      </c>
      <c r="J105" s="171">
        <f t="shared" si="48"/>
        <v>0</v>
      </c>
      <c r="K105" s="171">
        <f t="shared" si="48"/>
        <v>0</v>
      </c>
      <c r="L105" s="72" t="s">
        <v>31</v>
      </c>
    </row>
    <row r="106" spans="1:12" x14ac:dyDescent="0.25">
      <c r="A106" s="6" t="s">
        <v>44</v>
      </c>
      <c r="B106" s="246">
        <v>4010</v>
      </c>
      <c r="C106" s="246">
        <v>610</v>
      </c>
      <c r="D106" s="246"/>
      <c r="E106" s="242">
        <f t="shared" ref="E106:E107" si="49">F106+G106+H106+I106</f>
        <v>0</v>
      </c>
      <c r="F106" s="242"/>
      <c r="G106" s="242"/>
      <c r="H106" s="242"/>
      <c r="I106" s="242"/>
      <c r="J106" s="242"/>
      <c r="K106" s="242"/>
      <c r="L106" s="244" t="s">
        <v>31</v>
      </c>
    </row>
    <row r="107" spans="1:12" ht="15.75" thickBot="1" x14ac:dyDescent="0.3">
      <c r="A107" s="4" t="s">
        <v>88</v>
      </c>
      <c r="B107" s="247"/>
      <c r="C107" s="247"/>
      <c r="D107" s="247"/>
      <c r="E107" s="243">
        <f t="shared" si="49"/>
        <v>0</v>
      </c>
      <c r="F107" s="243"/>
      <c r="G107" s="243"/>
      <c r="H107" s="243"/>
      <c r="I107" s="243"/>
      <c r="J107" s="243"/>
      <c r="K107" s="243"/>
      <c r="L107" s="245"/>
    </row>
  </sheetData>
  <mergeCells count="173">
    <mergeCell ref="A1:L1"/>
    <mergeCell ref="A3:A5"/>
    <mergeCell ref="B3:B5"/>
    <mergeCell ref="C3:C5"/>
    <mergeCell ref="D3:D5"/>
    <mergeCell ref="E3:L3"/>
    <mergeCell ref="F4:I4"/>
    <mergeCell ref="L4:L5"/>
    <mergeCell ref="B20:B21"/>
    <mergeCell ref="C20:C21"/>
    <mergeCell ref="D20:D21"/>
    <mergeCell ref="E20:E21"/>
    <mergeCell ref="F20:F21"/>
    <mergeCell ref="B10:B11"/>
    <mergeCell ref="C10:C11"/>
    <mergeCell ref="D10:D11"/>
    <mergeCell ref="E10:E11"/>
    <mergeCell ref="F10:F11"/>
    <mergeCell ref="G20:G21"/>
    <mergeCell ref="H20:H21"/>
    <mergeCell ref="I20:I21"/>
    <mergeCell ref="J20:J21"/>
    <mergeCell ref="K20:K21"/>
    <mergeCell ref="L20:L21"/>
    <mergeCell ref="H10:H11"/>
    <mergeCell ref="I10:I11"/>
    <mergeCell ref="J10:J11"/>
    <mergeCell ref="K10:K11"/>
    <mergeCell ref="L10:L11"/>
    <mergeCell ref="G10:G11"/>
    <mergeCell ref="B35:B36"/>
    <mergeCell ref="C35:C36"/>
    <mergeCell ref="D35:D36"/>
    <mergeCell ref="E35:E36"/>
    <mergeCell ref="F35:F36"/>
    <mergeCell ref="B31:B32"/>
    <mergeCell ref="C31:C32"/>
    <mergeCell ref="D31:D32"/>
    <mergeCell ref="E31:E32"/>
    <mergeCell ref="F31:F32"/>
    <mergeCell ref="G35:G36"/>
    <mergeCell ref="H35:H36"/>
    <mergeCell ref="I35:I36"/>
    <mergeCell ref="J35:J36"/>
    <mergeCell ref="K35:K36"/>
    <mergeCell ref="L35:L36"/>
    <mergeCell ref="H31:H32"/>
    <mergeCell ref="I31:I32"/>
    <mergeCell ref="J31:J32"/>
    <mergeCell ref="K31:K32"/>
    <mergeCell ref="L31:L32"/>
    <mergeCell ref="G31:G32"/>
    <mergeCell ref="B42:B43"/>
    <mergeCell ref="C42:C43"/>
    <mergeCell ref="D42:D43"/>
    <mergeCell ref="E42:E43"/>
    <mergeCell ref="F42:F43"/>
    <mergeCell ref="B37:B38"/>
    <mergeCell ref="C37:C38"/>
    <mergeCell ref="D37:D38"/>
    <mergeCell ref="E37:E38"/>
    <mergeCell ref="F37:F38"/>
    <mergeCell ref="G42:G43"/>
    <mergeCell ref="H42:H43"/>
    <mergeCell ref="I42:I43"/>
    <mergeCell ref="J42:J43"/>
    <mergeCell ref="K42:K43"/>
    <mergeCell ref="L42:L43"/>
    <mergeCell ref="H37:H38"/>
    <mergeCell ref="I37:I38"/>
    <mergeCell ref="J37:J38"/>
    <mergeCell ref="K37:K38"/>
    <mergeCell ref="L37:L38"/>
    <mergeCell ref="G37:G38"/>
    <mergeCell ref="B49:B50"/>
    <mergeCell ref="C49:C50"/>
    <mergeCell ref="D49:D50"/>
    <mergeCell ref="E49:E50"/>
    <mergeCell ref="F49:F50"/>
    <mergeCell ref="B46:B47"/>
    <mergeCell ref="C46:C47"/>
    <mergeCell ref="D46:D47"/>
    <mergeCell ref="E46:E47"/>
    <mergeCell ref="F46:F47"/>
    <mergeCell ref="G49:G50"/>
    <mergeCell ref="G46:G47"/>
    <mergeCell ref="H49:H50"/>
    <mergeCell ref="I49:I50"/>
    <mergeCell ref="J49:J50"/>
    <mergeCell ref="K49:K50"/>
    <mergeCell ref="L49:L50"/>
    <mergeCell ref="H46:H47"/>
    <mergeCell ref="I46:I47"/>
    <mergeCell ref="J46:J47"/>
    <mergeCell ref="K46:K47"/>
    <mergeCell ref="L46:L47"/>
    <mergeCell ref="B56:B57"/>
    <mergeCell ref="C56:C57"/>
    <mergeCell ref="D56:D57"/>
    <mergeCell ref="E56:E57"/>
    <mergeCell ref="F56:F57"/>
    <mergeCell ref="B51:B52"/>
    <mergeCell ref="C51:C52"/>
    <mergeCell ref="D51:D52"/>
    <mergeCell ref="E51:E52"/>
    <mergeCell ref="F51:F52"/>
    <mergeCell ref="G56:G57"/>
    <mergeCell ref="H56:H57"/>
    <mergeCell ref="I56:I57"/>
    <mergeCell ref="J56:J57"/>
    <mergeCell ref="K56:K57"/>
    <mergeCell ref="L56:L57"/>
    <mergeCell ref="H51:H52"/>
    <mergeCell ref="I51:I52"/>
    <mergeCell ref="J51:J52"/>
    <mergeCell ref="K51:K52"/>
    <mergeCell ref="L51:L52"/>
    <mergeCell ref="G51:G52"/>
    <mergeCell ref="B72:B73"/>
    <mergeCell ref="C72:C73"/>
    <mergeCell ref="D72:D73"/>
    <mergeCell ref="E72:E73"/>
    <mergeCell ref="F72:F73"/>
    <mergeCell ref="B61:B62"/>
    <mergeCell ref="C61:C62"/>
    <mergeCell ref="D61:D62"/>
    <mergeCell ref="E61:E62"/>
    <mergeCell ref="F61:F62"/>
    <mergeCell ref="G72:G73"/>
    <mergeCell ref="H72:H73"/>
    <mergeCell ref="I72:I73"/>
    <mergeCell ref="J72:J73"/>
    <mergeCell ref="K72:K73"/>
    <mergeCell ref="L72:L73"/>
    <mergeCell ref="H61:H62"/>
    <mergeCell ref="I61:I62"/>
    <mergeCell ref="J61:J62"/>
    <mergeCell ref="K61:K62"/>
    <mergeCell ref="L61:L62"/>
    <mergeCell ref="G61:G62"/>
    <mergeCell ref="B101:B102"/>
    <mergeCell ref="C101:C102"/>
    <mergeCell ref="D101:D102"/>
    <mergeCell ref="E101:E102"/>
    <mergeCell ref="F101:F102"/>
    <mergeCell ref="B97:B98"/>
    <mergeCell ref="C97:C98"/>
    <mergeCell ref="D97:D98"/>
    <mergeCell ref="E97:E98"/>
    <mergeCell ref="F97:F98"/>
    <mergeCell ref="G101:G102"/>
    <mergeCell ref="H101:H102"/>
    <mergeCell ref="I101:I102"/>
    <mergeCell ref="J101:J102"/>
    <mergeCell ref="K101:K102"/>
    <mergeCell ref="L101:L102"/>
    <mergeCell ref="H97:H98"/>
    <mergeCell ref="I97:I98"/>
    <mergeCell ref="J97:J98"/>
    <mergeCell ref="K97:K98"/>
    <mergeCell ref="L97:L98"/>
    <mergeCell ref="G97:G98"/>
    <mergeCell ref="H106:H107"/>
    <mergeCell ref="I106:I107"/>
    <mergeCell ref="J106:J107"/>
    <mergeCell ref="K106:K107"/>
    <mergeCell ref="L106:L107"/>
    <mergeCell ref="B106:B107"/>
    <mergeCell ref="C106:C107"/>
    <mergeCell ref="D106:D107"/>
    <mergeCell ref="E106:E107"/>
    <mergeCell ref="F106:F107"/>
    <mergeCell ref="G106:G107"/>
  </mergeCells>
  <hyperlinks>
    <hyperlink ref="C3" location="Par1054" tooltip="&lt;2&gt; В графе 3 отражаются:" display="Par1054"/>
    <hyperlink ref="D3" location="Par1060" tooltip="&lt;3&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 display="Par1060"/>
    <hyperlink ref="A7"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hyperlink ref="A8"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hyperlink ref="A30" location="Par1062" tooltip="&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 display="Par1062"/>
    <hyperlink ref="A71" location="Par1063" tooltip="&lt;6&gt; Показатели выплат по расходам на закупки товаров, работ, услуг, отраженные в строке 2600 раздела 1 &quot;Поступления и выплаты&quot; Плана, подлежат детализации в разделе 2 &quot;Сведения по выплатам на закупку товаров, работ, услуг&quot; Плана." display="Par1063"/>
    <hyperlink ref="A100" location="Par1064" tooltip="&lt;7&gt; Показатель отражается со знаком &quot;минус&quot;." display="Par1064"/>
    <hyperlink ref="A105" location="Par1065" tooltip="&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 display="Par1065"/>
  </hyperlinks>
  <pageMargins left="0.7" right="0.7"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60"/>
  <sheetViews>
    <sheetView topLeftCell="A16" zoomScaleNormal="100" zoomScaleSheetLayoutView="110" workbookViewId="0">
      <selection activeCell="AU58" sqref="AU58"/>
    </sheetView>
  </sheetViews>
  <sheetFormatPr defaultColWidth="0.85546875" defaultRowHeight="11.25" x14ac:dyDescent="0.2"/>
  <cols>
    <col min="1" max="60" width="0.85546875" style="33"/>
    <col min="61" max="61" width="0.85546875" style="33" customWidth="1"/>
    <col min="62" max="64" width="0.85546875" style="33"/>
    <col min="65" max="65" width="0.85546875" style="33" customWidth="1"/>
    <col min="66" max="75" width="0.85546875" style="33"/>
    <col min="76" max="77" width="0.85546875" style="33" customWidth="1"/>
    <col min="78" max="16384" width="0.85546875" style="33"/>
  </cols>
  <sheetData>
    <row r="1" spans="1:161" s="32" customFormat="1" ht="13.5" customHeight="1" x14ac:dyDescent="0.15">
      <c r="B1" s="276" t="s">
        <v>197</v>
      </c>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c r="CH1" s="276"/>
      <c r="CI1" s="276"/>
      <c r="CJ1" s="276"/>
      <c r="CK1" s="276"/>
      <c r="CL1" s="276"/>
      <c r="CM1" s="276"/>
      <c r="CN1" s="276"/>
      <c r="CO1" s="276"/>
      <c r="CP1" s="276"/>
      <c r="CQ1" s="276"/>
      <c r="CR1" s="276"/>
      <c r="CS1" s="276"/>
      <c r="CT1" s="276"/>
      <c r="CU1" s="276"/>
      <c r="CV1" s="276"/>
      <c r="CW1" s="276"/>
      <c r="CX1" s="276"/>
      <c r="CY1" s="276"/>
      <c r="CZ1" s="276"/>
      <c r="DA1" s="276"/>
      <c r="DB1" s="276"/>
      <c r="DC1" s="276"/>
      <c r="DD1" s="276"/>
      <c r="DE1" s="276"/>
      <c r="DF1" s="276"/>
      <c r="DG1" s="276"/>
      <c r="DH1" s="276"/>
      <c r="DI1" s="276"/>
      <c r="DJ1" s="276"/>
      <c r="DK1" s="276"/>
      <c r="DL1" s="276"/>
      <c r="DM1" s="276"/>
      <c r="DN1" s="276"/>
      <c r="DO1" s="276"/>
      <c r="DP1" s="276"/>
      <c r="DQ1" s="276"/>
      <c r="DR1" s="276"/>
      <c r="DS1" s="276"/>
      <c r="DT1" s="276"/>
      <c r="DU1" s="276"/>
      <c r="DV1" s="276"/>
      <c r="DW1" s="276"/>
      <c r="DX1" s="276"/>
      <c r="DY1" s="276"/>
      <c r="DZ1" s="276"/>
      <c r="EA1" s="276"/>
      <c r="EB1" s="276"/>
      <c r="EC1" s="276"/>
      <c r="ED1" s="276"/>
      <c r="EE1" s="276"/>
      <c r="EF1" s="276"/>
      <c r="EG1" s="276"/>
      <c r="EH1" s="276"/>
      <c r="EI1" s="276"/>
      <c r="EJ1" s="276"/>
      <c r="EK1" s="276"/>
      <c r="EL1" s="276"/>
      <c r="EM1" s="276"/>
      <c r="EN1" s="276"/>
      <c r="EO1" s="276"/>
      <c r="EP1" s="276"/>
      <c r="EQ1" s="276"/>
      <c r="ER1" s="276"/>
      <c r="ES1" s="276"/>
      <c r="ET1" s="276"/>
      <c r="EU1" s="276"/>
      <c r="EV1" s="276"/>
      <c r="EW1" s="276"/>
      <c r="EX1" s="276"/>
      <c r="EY1" s="276"/>
      <c r="EZ1" s="276"/>
      <c r="FA1" s="276"/>
      <c r="FB1" s="276"/>
      <c r="FC1" s="276"/>
      <c r="FD1" s="276"/>
    </row>
    <row r="3" spans="1:161" ht="11.25" customHeight="1" x14ac:dyDescent="0.2">
      <c r="A3" s="277" t="s">
        <v>198</v>
      </c>
      <c r="B3" s="277"/>
      <c r="C3" s="277"/>
      <c r="D3" s="277"/>
      <c r="E3" s="277"/>
      <c r="F3" s="277"/>
      <c r="G3" s="277"/>
      <c r="H3" s="278"/>
      <c r="I3" s="283" t="s">
        <v>16</v>
      </c>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4"/>
      <c r="CN3" s="289" t="s">
        <v>199</v>
      </c>
      <c r="CO3" s="277"/>
      <c r="CP3" s="277"/>
      <c r="CQ3" s="277"/>
      <c r="CR3" s="277"/>
      <c r="CS3" s="277"/>
      <c r="CT3" s="277"/>
      <c r="CU3" s="278"/>
      <c r="CV3" s="289" t="s">
        <v>200</v>
      </c>
      <c r="CW3" s="277"/>
      <c r="CX3" s="277"/>
      <c r="CY3" s="277"/>
      <c r="CZ3" s="277"/>
      <c r="DA3" s="277"/>
      <c r="DB3" s="277"/>
      <c r="DC3" s="277"/>
      <c r="DD3" s="277"/>
      <c r="DE3" s="278"/>
      <c r="DF3" s="292" t="s">
        <v>20</v>
      </c>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row>
    <row r="4" spans="1:161" ht="11.25" customHeight="1" x14ac:dyDescent="0.2">
      <c r="A4" s="279"/>
      <c r="B4" s="279"/>
      <c r="C4" s="279"/>
      <c r="D4" s="279"/>
      <c r="E4" s="279"/>
      <c r="F4" s="279"/>
      <c r="G4" s="279"/>
      <c r="H4" s="280"/>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6"/>
      <c r="CN4" s="290"/>
      <c r="CO4" s="279"/>
      <c r="CP4" s="279"/>
      <c r="CQ4" s="279"/>
      <c r="CR4" s="279"/>
      <c r="CS4" s="279"/>
      <c r="CT4" s="279"/>
      <c r="CU4" s="280"/>
      <c r="CV4" s="290"/>
      <c r="CW4" s="279"/>
      <c r="CX4" s="279"/>
      <c r="CY4" s="279"/>
      <c r="CZ4" s="279"/>
      <c r="DA4" s="279"/>
      <c r="DB4" s="279"/>
      <c r="DC4" s="279"/>
      <c r="DD4" s="279"/>
      <c r="DE4" s="280"/>
      <c r="DF4" s="274" t="s">
        <v>201</v>
      </c>
      <c r="DG4" s="274"/>
      <c r="DH4" s="274"/>
      <c r="DI4" s="274"/>
      <c r="DJ4" s="274"/>
      <c r="DK4" s="274"/>
      <c r="DL4" s="272" t="s">
        <v>417</v>
      </c>
      <c r="DM4" s="272"/>
      <c r="DN4" s="272"/>
      <c r="DO4" s="273" t="s">
        <v>195</v>
      </c>
      <c r="DP4" s="273"/>
      <c r="DQ4" s="273"/>
      <c r="DR4" s="273"/>
      <c r="DS4" s="274" t="s">
        <v>201</v>
      </c>
      <c r="DT4" s="274"/>
      <c r="DU4" s="274"/>
      <c r="DV4" s="274"/>
      <c r="DW4" s="274"/>
      <c r="DX4" s="274"/>
      <c r="DY4" s="272" t="s">
        <v>418</v>
      </c>
      <c r="DZ4" s="272"/>
      <c r="EA4" s="272"/>
      <c r="EB4" s="273" t="s">
        <v>195</v>
      </c>
      <c r="EC4" s="273"/>
      <c r="ED4" s="273"/>
      <c r="EE4" s="273"/>
      <c r="EF4" s="274" t="s">
        <v>201</v>
      </c>
      <c r="EG4" s="274"/>
      <c r="EH4" s="274"/>
      <c r="EI4" s="274"/>
      <c r="EJ4" s="274"/>
      <c r="EK4" s="274"/>
      <c r="EL4" s="272" t="s">
        <v>423</v>
      </c>
      <c r="EM4" s="272"/>
      <c r="EN4" s="272"/>
      <c r="EO4" s="273" t="s">
        <v>195</v>
      </c>
      <c r="EP4" s="273"/>
      <c r="EQ4" s="273"/>
      <c r="ER4" s="273"/>
      <c r="ES4" s="275" t="s">
        <v>22</v>
      </c>
      <c r="ET4" s="275"/>
      <c r="EU4" s="275"/>
      <c r="EV4" s="275"/>
      <c r="EW4" s="275"/>
      <c r="EX4" s="275"/>
      <c r="EY4" s="275"/>
      <c r="EZ4" s="275"/>
      <c r="FA4" s="275"/>
      <c r="FB4" s="275"/>
      <c r="FC4" s="275"/>
      <c r="FD4" s="275"/>
      <c r="FE4" s="275"/>
    </row>
    <row r="5" spans="1:161" ht="39" customHeight="1" x14ac:dyDescent="0.2">
      <c r="A5" s="281"/>
      <c r="B5" s="281"/>
      <c r="C5" s="281"/>
      <c r="D5" s="281"/>
      <c r="E5" s="281"/>
      <c r="F5" s="281"/>
      <c r="G5" s="281"/>
      <c r="H5" s="282"/>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8"/>
      <c r="CN5" s="291"/>
      <c r="CO5" s="281"/>
      <c r="CP5" s="281"/>
      <c r="CQ5" s="281"/>
      <c r="CR5" s="281"/>
      <c r="CS5" s="281"/>
      <c r="CT5" s="281"/>
      <c r="CU5" s="282"/>
      <c r="CV5" s="291"/>
      <c r="CW5" s="281"/>
      <c r="CX5" s="281"/>
      <c r="CY5" s="281"/>
      <c r="CZ5" s="281"/>
      <c r="DA5" s="281"/>
      <c r="DB5" s="281"/>
      <c r="DC5" s="281"/>
      <c r="DD5" s="281"/>
      <c r="DE5" s="282"/>
      <c r="DF5" s="293" t="s">
        <v>202</v>
      </c>
      <c r="DG5" s="293"/>
      <c r="DH5" s="293"/>
      <c r="DI5" s="293"/>
      <c r="DJ5" s="293"/>
      <c r="DK5" s="293"/>
      <c r="DL5" s="293"/>
      <c r="DM5" s="293"/>
      <c r="DN5" s="293"/>
      <c r="DO5" s="293"/>
      <c r="DP5" s="293"/>
      <c r="DQ5" s="293"/>
      <c r="DR5" s="293"/>
      <c r="DS5" s="293" t="s">
        <v>203</v>
      </c>
      <c r="DT5" s="293"/>
      <c r="DU5" s="293"/>
      <c r="DV5" s="293"/>
      <c r="DW5" s="293"/>
      <c r="DX5" s="293"/>
      <c r="DY5" s="293"/>
      <c r="DZ5" s="293"/>
      <c r="EA5" s="293"/>
      <c r="EB5" s="293"/>
      <c r="EC5" s="293"/>
      <c r="ED5" s="293"/>
      <c r="EE5" s="293"/>
      <c r="EF5" s="293" t="s">
        <v>204</v>
      </c>
      <c r="EG5" s="293"/>
      <c r="EH5" s="293"/>
      <c r="EI5" s="293"/>
      <c r="EJ5" s="293"/>
      <c r="EK5" s="293"/>
      <c r="EL5" s="293"/>
      <c r="EM5" s="293"/>
      <c r="EN5" s="293"/>
      <c r="EO5" s="293"/>
      <c r="EP5" s="293"/>
      <c r="EQ5" s="293"/>
      <c r="ER5" s="293"/>
      <c r="ES5" s="275"/>
      <c r="ET5" s="275"/>
      <c r="EU5" s="275"/>
      <c r="EV5" s="275"/>
      <c r="EW5" s="275"/>
      <c r="EX5" s="275"/>
      <c r="EY5" s="275"/>
      <c r="EZ5" s="275"/>
      <c r="FA5" s="275"/>
      <c r="FB5" s="275"/>
      <c r="FC5" s="275"/>
      <c r="FD5" s="275"/>
      <c r="FE5" s="275"/>
    </row>
    <row r="6" spans="1:161" ht="12" thickBot="1" x14ac:dyDescent="0.25">
      <c r="A6" s="294" t="s">
        <v>205</v>
      </c>
      <c r="B6" s="294"/>
      <c r="C6" s="294"/>
      <c r="D6" s="294"/>
      <c r="E6" s="294"/>
      <c r="F6" s="294"/>
      <c r="G6" s="294"/>
      <c r="H6" s="295"/>
      <c r="I6" s="294" t="s">
        <v>206</v>
      </c>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5"/>
      <c r="CN6" s="296" t="s">
        <v>207</v>
      </c>
      <c r="CO6" s="297"/>
      <c r="CP6" s="297"/>
      <c r="CQ6" s="297"/>
      <c r="CR6" s="297"/>
      <c r="CS6" s="297"/>
      <c r="CT6" s="297"/>
      <c r="CU6" s="298"/>
      <c r="CV6" s="296" t="s">
        <v>208</v>
      </c>
      <c r="CW6" s="297"/>
      <c r="CX6" s="297"/>
      <c r="CY6" s="297"/>
      <c r="CZ6" s="297"/>
      <c r="DA6" s="297"/>
      <c r="DB6" s="297"/>
      <c r="DC6" s="297"/>
      <c r="DD6" s="297"/>
      <c r="DE6" s="298"/>
      <c r="DF6" s="296" t="s">
        <v>209</v>
      </c>
      <c r="DG6" s="297"/>
      <c r="DH6" s="297"/>
      <c r="DI6" s="297"/>
      <c r="DJ6" s="297"/>
      <c r="DK6" s="297"/>
      <c r="DL6" s="297"/>
      <c r="DM6" s="297"/>
      <c r="DN6" s="297"/>
      <c r="DO6" s="297"/>
      <c r="DP6" s="297"/>
      <c r="DQ6" s="297"/>
      <c r="DR6" s="298"/>
      <c r="DS6" s="296" t="s">
        <v>210</v>
      </c>
      <c r="DT6" s="297"/>
      <c r="DU6" s="297"/>
      <c r="DV6" s="297"/>
      <c r="DW6" s="297"/>
      <c r="DX6" s="297"/>
      <c r="DY6" s="297"/>
      <c r="DZ6" s="297"/>
      <c r="EA6" s="297"/>
      <c r="EB6" s="297"/>
      <c r="EC6" s="297"/>
      <c r="ED6" s="297"/>
      <c r="EE6" s="298"/>
      <c r="EF6" s="296" t="s">
        <v>211</v>
      </c>
      <c r="EG6" s="297"/>
      <c r="EH6" s="297"/>
      <c r="EI6" s="297"/>
      <c r="EJ6" s="297"/>
      <c r="EK6" s="297"/>
      <c r="EL6" s="297"/>
      <c r="EM6" s="297"/>
      <c r="EN6" s="297"/>
      <c r="EO6" s="297"/>
      <c r="EP6" s="297"/>
      <c r="EQ6" s="297"/>
      <c r="ER6" s="298"/>
      <c r="ES6" s="299" t="s">
        <v>212</v>
      </c>
      <c r="ET6" s="300"/>
      <c r="EU6" s="300"/>
      <c r="EV6" s="300"/>
      <c r="EW6" s="300"/>
      <c r="EX6" s="300"/>
      <c r="EY6" s="300"/>
      <c r="EZ6" s="300"/>
      <c r="FA6" s="300"/>
      <c r="FB6" s="300"/>
      <c r="FC6" s="300"/>
      <c r="FD6" s="300"/>
      <c r="FE6" s="301"/>
    </row>
    <row r="7" spans="1:161" ht="12.75" customHeight="1" x14ac:dyDescent="0.2">
      <c r="A7" s="302">
        <v>1</v>
      </c>
      <c r="B7" s="302"/>
      <c r="C7" s="302"/>
      <c r="D7" s="302"/>
      <c r="E7" s="302"/>
      <c r="F7" s="302"/>
      <c r="G7" s="302"/>
      <c r="H7" s="303"/>
      <c r="I7" s="304" t="s">
        <v>213</v>
      </c>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6" t="s">
        <v>214</v>
      </c>
      <c r="CO7" s="307"/>
      <c r="CP7" s="307"/>
      <c r="CQ7" s="307"/>
      <c r="CR7" s="307"/>
      <c r="CS7" s="307"/>
      <c r="CT7" s="307"/>
      <c r="CU7" s="308"/>
      <c r="CV7" s="309" t="s">
        <v>31</v>
      </c>
      <c r="CW7" s="310"/>
      <c r="CX7" s="310"/>
      <c r="CY7" s="310"/>
      <c r="CZ7" s="310"/>
      <c r="DA7" s="310"/>
      <c r="DB7" s="310"/>
      <c r="DC7" s="310"/>
      <c r="DD7" s="310"/>
      <c r="DE7" s="311"/>
      <c r="DF7" s="312"/>
      <c r="DG7" s="313"/>
      <c r="DH7" s="313"/>
      <c r="DI7" s="313"/>
      <c r="DJ7" s="313"/>
      <c r="DK7" s="313"/>
      <c r="DL7" s="313"/>
      <c r="DM7" s="313"/>
      <c r="DN7" s="313"/>
      <c r="DO7" s="313"/>
      <c r="DP7" s="313"/>
      <c r="DQ7" s="313"/>
      <c r="DR7" s="314"/>
      <c r="DS7" s="312"/>
      <c r="DT7" s="313"/>
      <c r="DU7" s="313"/>
      <c r="DV7" s="313"/>
      <c r="DW7" s="313"/>
      <c r="DX7" s="313"/>
      <c r="DY7" s="313"/>
      <c r="DZ7" s="313"/>
      <c r="EA7" s="313"/>
      <c r="EB7" s="313"/>
      <c r="EC7" s="313"/>
      <c r="ED7" s="313"/>
      <c r="EE7" s="314"/>
      <c r="EF7" s="312"/>
      <c r="EG7" s="313"/>
      <c r="EH7" s="313"/>
      <c r="EI7" s="313"/>
      <c r="EJ7" s="313"/>
      <c r="EK7" s="313"/>
      <c r="EL7" s="313"/>
      <c r="EM7" s="313"/>
      <c r="EN7" s="313"/>
      <c r="EO7" s="313"/>
      <c r="EP7" s="313"/>
      <c r="EQ7" s="313"/>
      <c r="ER7" s="314"/>
      <c r="ES7" s="312"/>
      <c r="ET7" s="313"/>
      <c r="EU7" s="313"/>
      <c r="EV7" s="313"/>
      <c r="EW7" s="313"/>
      <c r="EX7" s="313"/>
      <c r="EY7" s="313"/>
      <c r="EZ7" s="313"/>
      <c r="FA7" s="313"/>
      <c r="FB7" s="313"/>
      <c r="FC7" s="313"/>
      <c r="FD7" s="313"/>
      <c r="FE7" s="315"/>
    </row>
    <row r="8" spans="1:161" ht="90" customHeight="1" x14ac:dyDescent="0.2">
      <c r="A8" s="320" t="s">
        <v>122</v>
      </c>
      <c r="B8" s="320"/>
      <c r="C8" s="320"/>
      <c r="D8" s="320"/>
      <c r="E8" s="320"/>
      <c r="F8" s="320"/>
      <c r="G8" s="320"/>
      <c r="H8" s="321"/>
      <c r="I8" s="322" t="s">
        <v>215</v>
      </c>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4" t="s">
        <v>216</v>
      </c>
      <c r="CO8" s="320"/>
      <c r="CP8" s="320"/>
      <c r="CQ8" s="320"/>
      <c r="CR8" s="320"/>
      <c r="CS8" s="320"/>
      <c r="CT8" s="320"/>
      <c r="CU8" s="321"/>
      <c r="CV8" s="325" t="s">
        <v>31</v>
      </c>
      <c r="CW8" s="320"/>
      <c r="CX8" s="320"/>
      <c r="CY8" s="320"/>
      <c r="CZ8" s="320"/>
      <c r="DA8" s="320"/>
      <c r="DB8" s="320"/>
      <c r="DC8" s="320"/>
      <c r="DD8" s="320"/>
      <c r="DE8" s="321"/>
      <c r="DF8" s="316"/>
      <c r="DG8" s="317"/>
      <c r="DH8" s="317"/>
      <c r="DI8" s="317"/>
      <c r="DJ8" s="317"/>
      <c r="DK8" s="317"/>
      <c r="DL8" s="317"/>
      <c r="DM8" s="317"/>
      <c r="DN8" s="317"/>
      <c r="DO8" s="317"/>
      <c r="DP8" s="317"/>
      <c r="DQ8" s="317"/>
      <c r="DR8" s="318"/>
      <c r="DS8" s="316"/>
      <c r="DT8" s="317"/>
      <c r="DU8" s="317"/>
      <c r="DV8" s="317"/>
      <c r="DW8" s="317"/>
      <c r="DX8" s="317"/>
      <c r="DY8" s="317"/>
      <c r="DZ8" s="317"/>
      <c r="EA8" s="317"/>
      <c r="EB8" s="317"/>
      <c r="EC8" s="317"/>
      <c r="ED8" s="317"/>
      <c r="EE8" s="318"/>
      <c r="EF8" s="316"/>
      <c r="EG8" s="317"/>
      <c r="EH8" s="317"/>
      <c r="EI8" s="317"/>
      <c r="EJ8" s="317"/>
      <c r="EK8" s="317"/>
      <c r="EL8" s="317"/>
      <c r="EM8" s="317"/>
      <c r="EN8" s="317"/>
      <c r="EO8" s="317"/>
      <c r="EP8" s="317"/>
      <c r="EQ8" s="317"/>
      <c r="ER8" s="318"/>
      <c r="ES8" s="316"/>
      <c r="ET8" s="317"/>
      <c r="EU8" s="317"/>
      <c r="EV8" s="317"/>
      <c r="EW8" s="317"/>
      <c r="EX8" s="317"/>
      <c r="EY8" s="317"/>
      <c r="EZ8" s="317"/>
      <c r="FA8" s="317"/>
      <c r="FB8" s="317"/>
      <c r="FC8" s="317"/>
      <c r="FD8" s="317"/>
      <c r="FE8" s="319"/>
    </row>
    <row r="9" spans="1:161" ht="24" customHeight="1" x14ac:dyDescent="0.2">
      <c r="A9" s="320" t="s">
        <v>123</v>
      </c>
      <c r="B9" s="320"/>
      <c r="C9" s="320"/>
      <c r="D9" s="320"/>
      <c r="E9" s="320"/>
      <c r="F9" s="320"/>
      <c r="G9" s="320"/>
      <c r="H9" s="321"/>
      <c r="I9" s="322" t="s">
        <v>217</v>
      </c>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4" t="s">
        <v>218</v>
      </c>
      <c r="CO9" s="320"/>
      <c r="CP9" s="320"/>
      <c r="CQ9" s="320"/>
      <c r="CR9" s="320"/>
      <c r="CS9" s="320"/>
      <c r="CT9" s="320"/>
      <c r="CU9" s="321"/>
      <c r="CV9" s="325" t="s">
        <v>31</v>
      </c>
      <c r="CW9" s="320"/>
      <c r="CX9" s="320"/>
      <c r="CY9" s="320"/>
      <c r="CZ9" s="320"/>
      <c r="DA9" s="320"/>
      <c r="DB9" s="320"/>
      <c r="DC9" s="320"/>
      <c r="DD9" s="320"/>
      <c r="DE9" s="321"/>
      <c r="DF9" s="316"/>
      <c r="DG9" s="317"/>
      <c r="DH9" s="317"/>
      <c r="DI9" s="317"/>
      <c r="DJ9" s="317"/>
      <c r="DK9" s="317"/>
      <c r="DL9" s="317"/>
      <c r="DM9" s="317"/>
      <c r="DN9" s="317"/>
      <c r="DO9" s="317"/>
      <c r="DP9" s="317"/>
      <c r="DQ9" s="317"/>
      <c r="DR9" s="318"/>
      <c r="DS9" s="316"/>
      <c r="DT9" s="317"/>
      <c r="DU9" s="317"/>
      <c r="DV9" s="317"/>
      <c r="DW9" s="317"/>
      <c r="DX9" s="317"/>
      <c r="DY9" s="317"/>
      <c r="DZ9" s="317"/>
      <c r="EA9" s="317"/>
      <c r="EB9" s="317"/>
      <c r="EC9" s="317"/>
      <c r="ED9" s="317"/>
      <c r="EE9" s="318"/>
      <c r="EF9" s="316"/>
      <c r="EG9" s="317"/>
      <c r="EH9" s="317"/>
      <c r="EI9" s="317"/>
      <c r="EJ9" s="317"/>
      <c r="EK9" s="317"/>
      <c r="EL9" s="317"/>
      <c r="EM9" s="317"/>
      <c r="EN9" s="317"/>
      <c r="EO9" s="317"/>
      <c r="EP9" s="317"/>
      <c r="EQ9" s="317"/>
      <c r="ER9" s="318"/>
      <c r="ES9" s="316"/>
      <c r="ET9" s="317"/>
      <c r="EU9" s="317"/>
      <c r="EV9" s="317"/>
      <c r="EW9" s="317"/>
      <c r="EX9" s="317"/>
      <c r="EY9" s="317"/>
      <c r="EZ9" s="317"/>
      <c r="FA9" s="317"/>
      <c r="FB9" s="317"/>
      <c r="FC9" s="317"/>
      <c r="FD9" s="317"/>
      <c r="FE9" s="319"/>
    </row>
    <row r="10" spans="1:161" ht="24" customHeight="1" x14ac:dyDescent="0.2">
      <c r="A10" s="320" t="s">
        <v>124</v>
      </c>
      <c r="B10" s="320"/>
      <c r="C10" s="320"/>
      <c r="D10" s="320"/>
      <c r="E10" s="320"/>
      <c r="F10" s="320"/>
      <c r="G10" s="320"/>
      <c r="H10" s="321"/>
      <c r="I10" s="322" t="s">
        <v>219</v>
      </c>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4" t="s">
        <v>220</v>
      </c>
      <c r="CO10" s="320"/>
      <c r="CP10" s="320"/>
      <c r="CQ10" s="320"/>
      <c r="CR10" s="320"/>
      <c r="CS10" s="320"/>
      <c r="CT10" s="320"/>
      <c r="CU10" s="321"/>
      <c r="CV10" s="325" t="s">
        <v>31</v>
      </c>
      <c r="CW10" s="320"/>
      <c r="CX10" s="320"/>
      <c r="CY10" s="320"/>
      <c r="CZ10" s="320"/>
      <c r="DA10" s="320"/>
      <c r="DB10" s="320"/>
      <c r="DC10" s="320"/>
      <c r="DD10" s="320"/>
      <c r="DE10" s="321"/>
      <c r="DF10" s="316"/>
      <c r="DG10" s="317"/>
      <c r="DH10" s="317"/>
      <c r="DI10" s="317"/>
      <c r="DJ10" s="317"/>
      <c r="DK10" s="317"/>
      <c r="DL10" s="317"/>
      <c r="DM10" s="317"/>
      <c r="DN10" s="317"/>
      <c r="DO10" s="317"/>
      <c r="DP10" s="317"/>
      <c r="DQ10" s="317"/>
      <c r="DR10" s="318"/>
      <c r="DS10" s="316"/>
      <c r="DT10" s="317"/>
      <c r="DU10" s="317"/>
      <c r="DV10" s="317"/>
      <c r="DW10" s="317"/>
      <c r="DX10" s="317"/>
      <c r="DY10" s="317"/>
      <c r="DZ10" s="317"/>
      <c r="EA10" s="317"/>
      <c r="EB10" s="317"/>
      <c r="EC10" s="317"/>
      <c r="ED10" s="317"/>
      <c r="EE10" s="318"/>
      <c r="EF10" s="316"/>
      <c r="EG10" s="317"/>
      <c r="EH10" s="317"/>
      <c r="EI10" s="317"/>
      <c r="EJ10" s="317"/>
      <c r="EK10" s="317"/>
      <c r="EL10" s="317"/>
      <c r="EM10" s="317"/>
      <c r="EN10" s="317"/>
      <c r="EO10" s="317"/>
      <c r="EP10" s="317"/>
      <c r="EQ10" s="317"/>
      <c r="ER10" s="318"/>
      <c r="ES10" s="316"/>
      <c r="ET10" s="317"/>
      <c r="EU10" s="317"/>
      <c r="EV10" s="317"/>
      <c r="EW10" s="317"/>
      <c r="EX10" s="317"/>
      <c r="EY10" s="317"/>
      <c r="EZ10" s="317"/>
      <c r="FA10" s="317"/>
      <c r="FB10" s="317"/>
      <c r="FC10" s="317"/>
      <c r="FD10" s="317"/>
      <c r="FE10" s="319"/>
    </row>
    <row r="11" spans="1:161" ht="24" customHeight="1" x14ac:dyDescent="0.2">
      <c r="A11" s="320" t="s">
        <v>127</v>
      </c>
      <c r="B11" s="320"/>
      <c r="C11" s="320"/>
      <c r="D11" s="320"/>
      <c r="E11" s="320"/>
      <c r="F11" s="320"/>
      <c r="G11" s="320"/>
      <c r="H11" s="321"/>
      <c r="I11" s="322" t="s">
        <v>221</v>
      </c>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4" t="s">
        <v>222</v>
      </c>
      <c r="CO11" s="320"/>
      <c r="CP11" s="320"/>
      <c r="CQ11" s="320"/>
      <c r="CR11" s="320"/>
      <c r="CS11" s="320"/>
      <c r="CT11" s="320"/>
      <c r="CU11" s="321"/>
      <c r="CV11" s="325" t="s">
        <v>31</v>
      </c>
      <c r="CW11" s="320"/>
      <c r="CX11" s="320"/>
      <c r="CY11" s="320"/>
      <c r="CZ11" s="320"/>
      <c r="DA11" s="320"/>
      <c r="DB11" s="320"/>
      <c r="DC11" s="320"/>
      <c r="DD11" s="320"/>
      <c r="DE11" s="321"/>
      <c r="DF11" s="316"/>
      <c r="DG11" s="317"/>
      <c r="DH11" s="317"/>
      <c r="DI11" s="317"/>
      <c r="DJ11" s="317"/>
      <c r="DK11" s="317"/>
      <c r="DL11" s="317"/>
      <c r="DM11" s="317"/>
      <c r="DN11" s="317"/>
      <c r="DO11" s="317"/>
      <c r="DP11" s="317"/>
      <c r="DQ11" s="317"/>
      <c r="DR11" s="318"/>
      <c r="DS11" s="316"/>
      <c r="DT11" s="317"/>
      <c r="DU11" s="317"/>
      <c r="DV11" s="317"/>
      <c r="DW11" s="317"/>
      <c r="DX11" s="317"/>
      <c r="DY11" s="317"/>
      <c r="DZ11" s="317"/>
      <c r="EA11" s="317"/>
      <c r="EB11" s="317"/>
      <c r="EC11" s="317"/>
      <c r="ED11" s="317"/>
      <c r="EE11" s="318"/>
      <c r="EF11" s="316"/>
      <c r="EG11" s="317"/>
      <c r="EH11" s="317"/>
      <c r="EI11" s="317"/>
      <c r="EJ11" s="317"/>
      <c r="EK11" s="317"/>
      <c r="EL11" s="317"/>
      <c r="EM11" s="317"/>
      <c r="EN11" s="317"/>
      <c r="EO11" s="317"/>
      <c r="EP11" s="317"/>
      <c r="EQ11" s="317"/>
      <c r="ER11" s="318"/>
      <c r="ES11" s="316"/>
      <c r="ET11" s="317"/>
      <c r="EU11" s="317"/>
      <c r="EV11" s="317"/>
      <c r="EW11" s="317"/>
      <c r="EX11" s="317"/>
      <c r="EY11" s="317"/>
      <c r="EZ11" s="317"/>
      <c r="FA11" s="317"/>
      <c r="FB11" s="317"/>
      <c r="FC11" s="317"/>
      <c r="FD11" s="317"/>
      <c r="FE11" s="319"/>
    </row>
    <row r="12" spans="1:161" ht="23.25" customHeight="1" x14ac:dyDescent="0.2">
      <c r="A12" s="320" t="s">
        <v>128</v>
      </c>
      <c r="B12" s="320"/>
      <c r="C12" s="320"/>
      <c r="D12" s="320"/>
      <c r="E12" s="320"/>
      <c r="F12" s="320"/>
      <c r="G12" s="320"/>
      <c r="H12" s="321"/>
      <c r="I12" s="328" t="s">
        <v>223</v>
      </c>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4" t="s">
        <v>224</v>
      </c>
      <c r="CO12" s="320"/>
      <c r="CP12" s="320"/>
      <c r="CQ12" s="320"/>
      <c r="CR12" s="320"/>
      <c r="CS12" s="320"/>
      <c r="CT12" s="320"/>
      <c r="CU12" s="321"/>
      <c r="CV12" s="325" t="s">
        <v>31</v>
      </c>
      <c r="CW12" s="320"/>
      <c r="CX12" s="320"/>
      <c r="CY12" s="320"/>
      <c r="CZ12" s="320"/>
      <c r="DA12" s="320"/>
      <c r="DB12" s="320"/>
      <c r="DC12" s="320"/>
      <c r="DD12" s="320"/>
      <c r="DE12" s="321"/>
      <c r="DF12" s="316"/>
      <c r="DG12" s="317"/>
      <c r="DH12" s="317"/>
      <c r="DI12" s="317"/>
      <c r="DJ12" s="317"/>
      <c r="DK12" s="317"/>
      <c r="DL12" s="317"/>
      <c r="DM12" s="317"/>
      <c r="DN12" s="317"/>
      <c r="DO12" s="317"/>
      <c r="DP12" s="317"/>
      <c r="DQ12" s="317"/>
      <c r="DR12" s="318"/>
      <c r="DS12" s="316"/>
      <c r="DT12" s="317"/>
      <c r="DU12" s="317"/>
      <c r="DV12" s="317"/>
      <c r="DW12" s="317"/>
      <c r="DX12" s="317"/>
      <c r="DY12" s="317"/>
      <c r="DZ12" s="317"/>
      <c r="EA12" s="317"/>
      <c r="EB12" s="317"/>
      <c r="EC12" s="317"/>
      <c r="ED12" s="317"/>
      <c r="EE12" s="318"/>
      <c r="EF12" s="316"/>
      <c r="EG12" s="317"/>
      <c r="EH12" s="317"/>
      <c r="EI12" s="317"/>
      <c r="EJ12" s="317"/>
      <c r="EK12" s="317"/>
      <c r="EL12" s="317"/>
      <c r="EM12" s="317"/>
      <c r="EN12" s="317"/>
      <c r="EO12" s="317"/>
      <c r="EP12" s="317"/>
      <c r="EQ12" s="317"/>
      <c r="ER12" s="318"/>
      <c r="ES12" s="316"/>
      <c r="ET12" s="317"/>
      <c r="EU12" s="317"/>
      <c r="EV12" s="317"/>
      <c r="EW12" s="317"/>
      <c r="EX12" s="317"/>
      <c r="EY12" s="317"/>
      <c r="EZ12" s="317"/>
      <c r="FA12" s="317"/>
      <c r="FB12" s="317"/>
      <c r="FC12" s="317"/>
      <c r="FD12" s="317"/>
      <c r="FE12" s="319"/>
    </row>
    <row r="13" spans="1:161" ht="24" customHeight="1" x14ac:dyDescent="0.2">
      <c r="A13" s="320" t="s">
        <v>101</v>
      </c>
      <c r="B13" s="320"/>
      <c r="C13" s="320"/>
      <c r="D13" s="320"/>
      <c r="E13" s="320"/>
      <c r="F13" s="320"/>
      <c r="G13" s="320"/>
      <c r="H13" s="321"/>
      <c r="I13" s="326" t="s">
        <v>225</v>
      </c>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7"/>
      <c r="BP13" s="327"/>
      <c r="BQ13" s="327"/>
      <c r="BR13" s="327"/>
      <c r="BS13" s="327"/>
      <c r="BT13" s="327"/>
      <c r="BU13" s="327"/>
      <c r="BV13" s="327"/>
      <c r="BW13" s="327"/>
      <c r="BX13" s="327"/>
      <c r="BY13" s="327"/>
      <c r="BZ13" s="327"/>
      <c r="CA13" s="327"/>
      <c r="CB13" s="327"/>
      <c r="CC13" s="327"/>
      <c r="CD13" s="327"/>
      <c r="CE13" s="327"/>
      <c r="CF13" s="327"/>
      <c r="CG13" s="327"/>
      <c r="CH13" s="327"/>
      <c r="CI13" s="327"/>
      <c r="CJ13" s="327"/>
      <c r="CK13" s="327"/>
      <c r="CL13" s="327"/>
      <c r="CM13" s="327"/>
      <c r="CN13" s="324" t="s">
        <v>226</v>
      </c>
      <c r="CO13" s="320"/>
      <c r="CP13" s="320"/>
      <c r="CQ13" s="320"/>
      <c r="CR13" s="320"/>
      <c r="CS13" s="320"/>
      <c r="CT13" s="320"/>
      <c r="CU13" s="321"/>
      <c r="CV13" s="325" t="s">
        <v>31</v>
      </c>
      <c r="CW13" s="320"/>
      <c r="CX13" s="320"/>
      <c r="CY13" s="320"/>
      <c r="CZ13" s="320"/>
      <c r="DA13" s="320"/>
      <c r="DB13" s="320"/>
      <c r="DC13" s="320"/>
      <c r="DD13" s="320"/>
      <c r="DE13" s="321"/>
      <c r="DF13" s="316"/>
      <c r="DG13" s="317"/>
      <c r="DH13" s="317"/>
      <c r="DI13" s="317"/>
      <c r="DJ13" s="317"/>
      <c r="DK13" s="317"/>
      <c r="DL13" s="317"/>
      <c r="DM13" s="317"/>
      <c r="DN13" s="317"/>
      <c r="DO13" s="317"/>
      <c r="DP13" s="317"/>
      <c r="DQ13" s="317"/>
      <c r="DR13" s="318"/>
      <c r="DS13" s="316"/>
      <c r="DT13" s="317"/>
      <c r="DU13" s="317"/>
      <c r="DV13" s="317"/>
      <c r="DW13" s="317"/>
      <c r="DX13" s="317"/>
      <c r="DY13" s="317"/>
      <c r="DZ13" s="317"/>
      <c r="EA13" s="317"/>
      <c r="EB13" s="317"/>
      <c r="EC13" s="317"/>
      <c r="ED13" s="317"/>
      <c r="EE13" s="318"/>
      <c r="EF13" s="316"/>
      <c r="EG13" s="317"/>
      <c r="EH13" s="317"/>
      <c r="EI13" s="317"/>
      <c r="EJ13" s="317"/>
      <c r="EK13" s="317"/>
      <c r="EL13" s="317"/>
      <c r="EM13" s="317"/>
      <c r="EN13" s="317"/>
      <c r="EO13" s="317"/>
      <c r="EP13" s="317"/>
      <c r="EQ13" s="317"/>
      <c r="ER13" s="318"/>
      <c r="ES13" s="316"/>
      <c r="ET13" s="317"/>
      <c r="EU13" s="317"/>
      <c r="EV13" s="317"/>
      <c r="EW13" s="317"/>
      <c r="EX13" s="317"/>
      <c r="EY13" s="317"/>
      <c r="EZ13" s="317"/>
      <c r="FA13" s="317"/>
      <c r="FB13" s="317"/>
      <c r="FC13" s="317"/>
      <c r="FD13" s="317"/>
      <c r="FE13" s="319"/>
    </row>
    <row r="14" spans="1:161" ht="12.75" customHeight="1" x14ac:dyDescent="0.2">
      <c r="A14" s="320" t="s">
        <v>102</v>
      </c>
      <c r="B14" s="320"/>
      <c r="C14" s="320"/>
      <c r="D14" s="320"/>
      <c r="E14" s="320"/>
      <c r="F14" s="320"/>
      <c r="G14" s="320"/>
      <c r="H14" s="321"/>
      <c r="I14" s="326" t="s">
        <v>227</v>
      </c>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27"/>
      <c r="BT14" s="327"/>
      <c r="BU14" s="327"/>
      <c r="BV14" s="327"/>
      <c r="BW14" s="327"/>
      <c r="BX14" s="327"/>
      <c r="BY14" s="327"/>
      <c r="BZ14" s="327"/>
      <c r="CA14" s="327"/>
      <c r="CB14" s="327"/>
      <c r="CC14" s="327"/>
      <c r="CD14" s="327"/>
      <c r="CE14" s="327"/>
      <c r="CF14" s="327"/>
      <c r="CG14" s="327"/>
      <c r="CH14" s="327"/>
      <c r="CI14" s="327"/>
      <c r="CJ14" s="327"/>
      <c r="CK14" s="327"/>
      <c r="CL14" s="327"/>
      <c r="CM14" s="327"/>
      <c r="CN14" s="324" t="s">
        <v>228</v>
      </c>
      <c r="CO14" s="320"/>
      <c r="CP14" s="320"/>
      <c r="CQ14" s="320"/>
      <c r="CR14" s="320"/>
      <c r="CS14" s="320"/>
      <c r="CT14" s="320"/>
      <c r="CU14" s="321"/>
      <c r="CV14" s="325" t="s">
        <v>31</v>
      </c>
      <c r="CW14" s="320"/>
      <c r="CX14" s="320"/>
      <c r="CY14" s="320"/>
      <c r="CZ14" s="320"/>
      <c r="DA14" s="320"/>
      <c r="DB14" s="320"/>
      <c r="DC14" s="320"/>
      <c r="DD14" s="320"/>
      <c r="DE14" s="321"/>
      <c r="DF14" s="316"/>
      <c r="DG14" s="317"/>
      <c r="DH14" s="317"/>
      <c r="DI14" s="317"/>
      <c r="DJ14" s="317"/>
      <c r="DK14" s="317"/>
      <c r="DL14" s="317"/>
      <c r="DM14" s="317"/>
      <c r="DN14" s="317"/>
      <c r="DO14" s="317"/>
      <c r="DP14" s="317"/>
      <c r="DQ14" s="317"/>
      <c r="DR14" s="318"/>
      <c r="DS14" s="316"/>
      <c r="DT14" s="317"/>
      <c r="DU14" s="317"/>
      <c r="DV14" s="317"/>
      <c r="DW14" s="317"/>
      <c r="DX14" s="317"/>
      <c r="DY14" s="317"/>
      <c r="DZ14" s="317"/>
      <c r="EA14" s="317"/>
      <c r="EB14" s="317"/>
      <c r="EC14" s="317"/>
      <c r="ED14" s="317"/>
      <c r="EE14" s="318"/>
      <c r="EF14" s="316"/>
      <c r="EG14" s="317"/>
      <c r="EH14" s="317"/>
      <c r="EI14" s="317"/>
      <c r="EJ14" s="317"/>
      <c r="EK14" s="317"/>
      <c r="EL14" s="317"/>
      <c r="EM14" s="317"/>
      <c r="EN14" s="317"/>
      <c r="EO14" s="317"/>
      <c r="EP14" s="317"/>
      <c r="EQ14" s="317"/>
      <c r="ER14" s="318"/>
      <c r="ES14" s="316"/>
      <c r="ET14" s="317"/>
      <c r="EU14" s="317"/>
      <c r="EV14" s="317"/>
      <c r="EW14" s="317"/>
      <c r="EX14" s="317"/>
      <c r="EY14" s="317"/>
      <c r="EZ14" s="317"/>
      <c r="FA14" s="317"/>
      <c r="FB14" s="317"/>
      <c r="FC14" s="317"/>
      <c r="FD14" s="317"/>
      <c r="FE14" s="319"/>
    </row>
    <row r="15" spans="1:161" ht="24" customHeight="1" x14ac:dyDescent="0.2">
      <c r="A15" s="320" t="s">
        <v>229</v>
      </c>
      <c r="B15" s="320"/>
      <c r="C15" s="320"/>
      <c r="D15" s="320"/>
      <c r="E15" s="320"/>
      <c r="F15" s="320"/>
      <c r="G15" s="320"/>
      <c r="H15" s="321"/>
      <c r="I15" s="328" t="s">
        <v>103</v>
      </c>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24" t="s">
        <v>230</v>
      </c>
      <c r="CO15" s="320"/>
      <c r="CP15" s="320"/>
      <c r="CQ15" s="320"/>
      <c r="CR15" s="320"/>
      <c r="CS15" s="320"/>
      <c r="CT15" s="320"/>
      <c r="CU15" s="321"/>
      <c r="CV15" s="325" t="s">
        <v>31</v>
      </c>
      <c r="CW15" s="320"/>
      <c r="CX15" s="320"/>
      <c r="CY15" s="320"/>
      <c r="CZ15" s="320"/>
      <c r="DA15" s="320"/>
      <c r="DB15" s="320"/>
      <c r="DC15" s="320"/>
      <c r="DD15" s="320"/>
      <c r="DE15" s="321"/>
      <c r="DF15" s="316"/>
      <c r="DG15" s="317"/>
      <c r="DH15" s="317"/>
      <c r="DI15" s="317"/>
      <c r="DJ15" s="317"/>
      <c r="DK15" s="317"/>
      <c r="DL15" s="317"/>
      <c r="DM15" s="317"/>
      <c r="DN15" s="317"/>
      <c r="DO15" s="317"/>
      <c r="DP15" s="317"/>
      <c r="DQ15" s="317"/>
      <c r="DR15" s="318"/>
      <c r="DS15" s="316"/>
      <c r="DT15" s="317"/>
      <c r="DU15" s="317"/>
      <c r="DV15" s="317"/>
      <c r="DW15" s="317"/>
      <c r="DX15" s="317"/>
      <c r="DY15" s="317"/>
      <c r="DZ15" s="317"/>
      <c r="EA15" s="317"/>
      <c r="EB15" s="317"/>
      <c r="EC15" s="317"/>
      <c r="ED15" s="317"/>
      <c r="EE15" s="318"/>
      <c r="EF15" s="316"/>
      <c r="EG15" s="317"/>
      <c r="EH15" s="317"/>
      <c r="EI15" s="317"/>
      <c r="EJ15" s="317"/>
      <c r="EK15" s="317"/>
      <c r="EL15" s="317"/>
      <c r="EM15" s="317"/>
      <c r="EN15" s="317"/>
      <c r="EO15" s="317"/>
      <c r="EP15" s="317"/>
      <c r="EQ15" s="317"/>
      <c r="ER15" s="318"/>
      <c r="ES15" s="316"/>
      <c r="ET15" s="317"/>
      <c r="EU15" s="317"/>
      <c r="EV15" s="317"/>
      <c r="EW15" s="317"/>
      <c r="EX15" s="317"/>
      <c r="EY15" s="317"/>
      <c r="EZ15" s="317"/>
      <c r="FA15" s="317"/>
      <c r="FB15" s="317"/>
      <c r="FC15" s="317"/>
      <c r="FD15" s="317"/>
      <c r="FE15" s="319"/>
    </row>
    <row r="16" spans="1:161" ht="24" customHeight="1" x14ac:dyDescent="0.2">
      <c r="A16" s="320" t="s">
        <v>104</v>
      </c>
      <c r="B16" s="320"/>
      <c r="C16" s="320"/>
      <c r="D16" s="320"/>
      <c r="E16" s="320"/>
      <c r="F16" s="320"/>
      <c r="G16" s="320"/>
      <c r="H16" s="321"/>
      <c r="I16" s="326" t="s">
        <v>225</v>
      </c>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BR16" s="327"/>
      <c r="BS16" s="327"/>
      <c r="BT16" s="327"/>
      <c r="BU16" s="327"/>
      <c r="BV16" s="327"/>
      <c r="BW16" s="327"/>
      <c r="BX16" s="327"/>
      <c r="BY16" s="327"/>
      <c r="BZ16" s="327"/>
      <c r="CA16" s="327"/>
      <c r="CB16" s="327"/>
      <c r="CC16" s="327"/>
      <c r="CD16" s="327"/>
      <c r="CE16" s="327"/>
      <c r="CF16" s="327"/>
      <c r="CG16" s="327"/>
      <c r="CH16" s="327"/>
      <c r="CI16" s="327"/>
      <c r="CJ16" s="327"/>
      <c r="CK16" s="327"/>
      <c r="CL16" s="327"/>
      <c r="CM16" s="327"/>
      <c r="CN16" s="324" t="s">
        <v>231</v>
      </c>
      <c r="CO16" s="320"/>
      <c r="CP16" s="320"/>
      <c r="CQ16" s="320"/>
      <c r="CR16" s="320"/>
      <c r="CS16" s="320"/>
      <c r="CT16" s="320"/>
      <c r="CU16" s="321"/>
      <c r="CV16" s="325" t="s">
        <v>31</v>
      </c>
      <c r="CW16" s="320"/>
      <c r="CX16" s="320"/>
      <c r="CY16" s="320"/>
      <c r="CZ16" s="320"/>
      <c r="DA16" s="320"/>
      <c r="DB16" s="320"/>
      <c r="DC16" s="320"/>
      <c r="DD16" s="320"/>
      <c r="DE16" s="321"/>
      <c r="DF16" s="316"/>
      <c r="DG16" s="317"/>
      <c r="DH16" s="317"/>
      <c r="DI16" s="317"/>
      <c r="DJ16" s="317"/>
      <c r="DK16" s="317"/>
      <c r="DL16" s="317"/>
      <c r="DM16" s="317"/>
      <c r="DN16" s="317"/>
      <c r="DO16" s="317"/>
      <c r="DP16" s="317"/>
      <c r="DQ16" s="317"/>
      <c r="DR16" s="318"/>
      <c r="DS16" s="316"/>
      <c r="DT16" s="317"/>
      <c r="DU16" s="317"/>
      <c r="DV16" s="317"/>
      <c r="DW16" s="317"/>
      <c r="DX16" s="317"/>
      <c r="DY16" s="317"/>
      <c r="DZ16" s="317"/>
      <c r="EA16" s="317"/>
      <c r="EB16" s="317"/>
      <c r="EC16" s="317"/>
      <c r="ED16" s="317"/>
      <c r="EE16" s="318"/>
      <c r="EF16" s="316"/>
      <c r="EG16" s="317"/>
      <c r="EH16" s="317"/>
      <c r="EI16" s="317"/>
      <c r="EJ16" s="317"/>
      <c r="EK16" s="317"/>
      <c r="EL16" s="317"/>
      <c r="EM16" s="317"/>
      <c r="EN16" s="317"/>
      <c r="EO16" s="317"/>
      <c r="EP16" s="317"/>
      <c r="EQ16" s="317"/>
      <c r="ER16" s="318"/>
      <c r="ES16" s="316"/>
      <c r="ET16" s="317"/>
      <c r="EU16" s="317"/>
      <c r="EV16" s="317"/>
      <c r="EW16" s="317"/>
      <c r="EX16" s="317"/>
      <c r="EY16" s="317"/>
      <c r="EZ16" s="317"/>
      <c r="FA16" s="317"/>
      <c r="FB16" s="317"/>
      <c r="FC16" s="317"/>
      <c r="FD16" s="317"/>
      <c r="FE16" s="319"/>
    </row>
    <row r="17" spans="1:161" ht="12.75" customHeight="1" x14ac:dyDescent="0.2">
      <c r="A17" s="320" t="s">
        <v>106</v>
      </c>
      <c r="B17" s="320"/>
      <c r="C17" s="320"/>
      <c r="D17" s="320"/>
      <c r="E17" s="320"/>
      <c r="F17" s="320"/>
      <c r="G17" s="320"/>
      <c r="H17" s="321"/>
      <c r="I17" s="326" t="s">
        <v>227</v>
      </c>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27"/>
      <c r="CI17" s="327"/>
      <c r="CJ17" s="327"/>
      <c r="CK17" s="327"/>
      <c r="CL17" s="327"/>
      <c r="CM17" s="327"/>
      <c r="CN17" s="324" t="s">
        <v>232</v>
      </c>
      <c r="CO17" s="320"/>
      <c r="CP17" s="320"/>
      <c r="CQ17" s="320"/>
      <c r="CR17" s="320"/>
      <c r="CS17" s="320"/>
      <c r="CT17" s="320"/>
      <c r="CU17" s="321"/>
      <c r="CV17" s="325" t="s">
        <v>31</v>
      </c>
      <c r="CW17" s="320"/>
      <c r="CX17" s="320"/>
      <c r="CY17" s="320"/>
      <c r="CZ17" s="320"/>
      <c r="DA17" s="320"/>
      <c r="DB17" s="320"/>
      <c r="DC17" s="320"/>
      <c r="DD17" s="320"/>
      <c r="DE17" s="321"/>
      <c r="DF17" s="316"/>
      <c r="DG17" s="317"/>
      <c r="DH17" s="317"/>
      <c r="DI17" s="317"/>
      <c r="DJ17" s="317"/>
      <c r="DK17" s="317"/>
      <c r="DL17" s="317"/>
      <c r="DM17" s="317"/>
      <c r="DN17" s="317"/>
      <c r="DO17" s="317"/>
      <c r="DP17" s="317"/>
      <c r="DQ17" s="317"/>
      <c r="DR17" s="318"/>
      <c r="DS17" s="316"/>
      <c r="DT17" s="317"/>
      <c r="DU17" s="317"/>
      <c r="DV17" s="317"/>
      <c r="DW17" s="317"/>
      <c r="DX17" s="317"/>
      <c r="DY17" s="317"/>
      <c r="DZ17" s="317"/>
      <c r="EA17" s="317"/>
      <c r="EB17" s="317"/>
      <c r="EC17" s="317"/>
      <c r="ED17" s="317"/>
      <c r="EE17" s="318"/>
      <c r="EF17" s="316"/>
      <c r="EG17" s="317"/>
      <c r="EH17" s="317"/>
      <c r="EI17" s="317"/>
      <c r="EJ17" s="317"/>
      <c r="EK17" s="317"/>
      <c r="EL17" s="317"/>
      <c r="EM17" s="317"/>
      <c r="EN17" s="317"/>
      <c r="EO17" s="317"/>
      <c r="EP17" s="317"/>
      <c r="EQ17" s="317"/>
      <c r="ER17" s="318"/>
      <c r="ES17" s="316"/>
      <c r="ET17" s="317"/>
      <c r="EU17" s="317"/>
      <c r="EV17" s="317"/>
      <c r="EW17" s="317"/>
      <c r="EX17" s="317"/>
      <c r="EY17" s="317"/>
      <c r="EZ17" s="317"/>
      <c r="FA17" s="317"/>
      <c r="FB17" s="317"/>
      <c r="FC17" s="317"/>
      <c r="FD17" s="317"/>
      <c r="FE17" s="319"/>
    </row>
    <row r="18" spans="1:161" ht="12.75" customHeight="1" x14ac:dyDescent="0.2">
      <c r="A18" s="320" t="s">
        <v>233</v>
      </c>
      <c r="B18" s="320"/>
      <c r="C18" s="320"/>
      <c r="D18" s="320"/>
      <c r="E18" s="320"/>
      <c r="F18" s="320"/>
      <c r="G18" s="320"/>
      <c r="H18" s="321"/>
      <c r="I18" s="328" t="s">
        <v>234</v>
      </c>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c r="CM18" s="329"/>
      <c r="CN18" s="324" t="s">
        <v>235</v>
      </c>
      <c r="CO18" s="320"/>
      <c r="CP18" s="320"/>
      <c r="CQ18" s="320"/>
      <c r="CR18" s="320"/>
      <c r="CS18" s="320"/>
      <c r="CT18" s="320"/>
      <c r="CU18" s="321"/>
      <c r="CV18" s="325" t="s">
        <v>31</v>
      </c>
      <c r="CW18" s="320"/>
      <c r="CX18" s="320"/>
      <c r="CY18" s="320"/>
      <c r="CZ18" s="320"/>
      <c r="DA18" s="320"/>
      <c r="DB18" s="320"/>
      <c r="DC18" s="320"/>
      <c r="DD18" s="320"/>
      <c r="DE18" s="321"/>
      <c r="DF18" s="316"/>
      <c r="DG18" s="317"/>
      <c r="DH18" s="317"/>
      <c r="DI18" s="317"/>
      <c r="DJ18" s="317"/>
      <c r="DK18" s="317"/>
      <c r="DL18" s="317"/>
      <c r="DM18" s="317"/>
      <c r="DN18" s="317"/>
      <c r="DO18" s="317"/>
      <c r="DP18" s="317"/>
      <c r="DQ18" s="317"/>
      <c r="DR18" s="318"/>
      <c r="DS18" s="316"/>
      <c r="DT18" s="317"/>
      <c r="DU18" s="317"/>
      <c r="DV18" s="317"/>
      <c r="DW18" s="317"/>
      <c r="DX18" s="317"/>
      <c r="DY18" s="317"/>
      <c r="DZ18" s="317"/>
      <c r="EA18" s="317"/>
      <c r="EB18" s="317"/>
      <c r="EC18" s="317"/>
      <c r="ED18" s="317"/>
      <c r="EE18" s="318"/>
      <c r="EF18" s="316"/>
      <c r="EG18" s="317"/>
      <c r="EH18" s="317"/>
      <c r="EI18" s="317"/>
      <c r="EJ18" s="317"/>
      <c r="EK18" s="317"/>
      <c r="EL18" s="317"/>
      <c r="EM18" s="317"/>
      <c r="EN18" s="317"/>
      <c r="EO18" s="317"/>
      <c r="EP18" s="317"/>
      <c r="EQ18" s="317"/>
      <c r="ER18" s="318"/>
      <c r="ES18" s="316"/>
      <c r="ET18" s="317"/>
      <c r="EU18" s="317"/>
      <c r="EV18" s="317"/>
      <c r="EW18" s="317"/>
      <c r="EX18" s="317"/>
      <c r="EY18" s="317"/>
      <c r="EZ18" s="317"/>
      <c r="FA18" s="317"/>
      <c r="FB18" s="317"/>
      <c r="FC18" s="317"/>
      <c r="FD18" s="317"/>
      <c r="FE18" s="319"/>
    </row>
    <row r="19" spans="1:161" x14ac:dyDescent="0.2">
      <c r="A19" s="320" t="s">
        <v>236</v>
      </c>
      <c r="B19" s="320"/>
      <c r="C19" s="320"/>
      <c r="D19" s="320"/>
      <c r="E19" s="320"/>
      <c r="F19" s="320"/>
      <c r="G19" s="320"/>
      <c r="H19" s="321"/>
      <c r="I19" s="328" t="s">
        <v>109</v>
      </c>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4" t="s">
        <v>237</v>
      </c>
      <c r="CO19" s="320"/>
      <c r="CP19" s="320"/>
      <c r="CQ19" s="320"/>
      <c r="CR19" s="320"/>
      <c r="CS19" s="320"/>
      <c r="CT19" s="320"/>
      <c r="CU19" s="321"/>
      <c r="CV19" s="325" t="s">
        <v>31</v>
      </c>
      <c r="CW19" s="320"/>
      <c r="CX19" s="320"/>
      <c r="CY19" s="320"/>
      <c r="CZ19" s="320"/>
      <c r="DA19" s="320"/>
      <c r="DB19" s="320"/>
      <c r="DC19" s="320"/>
      <c r="DD19" s="320"/>
      <c r="DE19" s="321"/>
      <c r="DF19" s="316"/>
      <c r="DG19" s="317"/>
      <c r="DH19" s="317"/>
      <c r="DI19" s="317"/>
      <c r="DJ19" s="317"/>
      <c r="DK19" s="317"/>
      <c r="DL19" s="317"/>
      <c r="DM19" s="317"/>
      <c r="DN19" s="317"/>
      <c r="DO19" s="317"/>
      <c r="DP19" s="317"/>
      <c r="DQ19" s="317"/>
      <c r="DR19" s="318"/>
      <c r="DS19" s="316"/>
      <c r="DT19" s="317"/>
      <c r="DU19" s="317"/>
      <c r="DV19" s="317"/>
      <c r="DW19" s="317"/>
      <c r="DX19" s="317"/>
      <c r="DY19" s="317"/>
      <c r="DZ19" s="317"/>
      <c r="EA19" s="317"/>
      <c r="EB19" s="317"/>
      <c r="EC19" s="317"/>
      <c r="ED19" s="317"/>
      <c r="EE19" s="318"/>
      <c r="EF19" s="316"/>
      <c r="EG19" s="317"/>
      <c r="EH19" s="317"/>
      <c r="EI19" s="317"/>
      <c r="EJ19" s="317"/>
      <c r="EK19" s="317"/>
      <c r="EL19" s="317"/>
      <c r="EM19" s="317"/>
      <c r="EN19" s="317"/>
      <c r="EO19" s="317"/>
      <c r="EP19" s="317"/>
      <c r="EQ19" s="317"/>
      <c r="ER19" s="318"/>
      <c r="ES19" s="316"/>
      <c r="ET19" s="317"/>
      <c r="EU19" s="317"/>
      <c r="EV19" s="317"/>
      <c r="EW19" s="317"/>
      <c r="EX19" s="317"/>
      <c r="EY19" s="317"/>
      <c r="EZ19" s="317"/>
      <c r="FA19" s="317"/>
      <c r="FB19" s="317"/>
      <c r="FC19" s="317"/>
      <c r="FD19" s="317"/>
      <c r="FE19" s="319"/>
    </row>
    <row r="20" spans="1:161" ht="24" customHeight="1" x14ac:dyDescent="0.2">
      <c r="A20" s="320" t="s">
        <v>110</v>
      </c>
      <c r="B20" s="320"/>
      <c r="C20" s="320"/>
      <c r="D20" s="320"/>
      <c r="E20" s="320"/>
      <c r="F20" s="320"/>
      <c r="G20" s="320"/>
      <c r="H20" s="321"/>
      <c r="I20" s="326" t="s">
        <v>225</v>
      </c>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327"/>
      <c r="CB20" s="327"/>
      <c r="CC20" s="327"/>
      <c r="CD20" s="327"/>
      <c r="CE20" s="327"/>
      <c r="CF20" s="327"/>
      <c r="CG20" s="327"/>
      <c r="CH20" s="327"/>
      <c r="CI20" s="327"/>
      <c r="CJ20" s="327"/>
      <c r="CK20" s="327"/>
      <c r="CL20" s="327"/>
      <c r="CM20" s="327"/>
      <c r="CN20" s="324" t="s">
        <v>238</v>
      </c>
      <c r="CO20" s="320"/>
      <c r="CP20" s="320"/>
      <c r="CQ20" s="320"/>
      <c r="CR20" s="320"/>
      <c r="CS20" s="320"/>
      <c r="CT20" s="320"/>
      <c r="CU20" s="321"/>
      <c r="CV20" s="325" t="s">
        <v>31</v>
      </c>
      <c r="CW20" s="320"/>
      <c r="CX20" s="320"/>
      <c r="CY20" s="320"/>
      <c r="CZ20" s="320"/>
      <c r="DA20" s="320"/>
      <c r="DB20" s="320"/>
      <c r="DC20" s="320"/>
      <c r="DD20" s="320"/>
      <c r="DE20" s="321"/>
      <c r="DF20" s="316"/>
      <c r="DG20" s="317"/>
      <c r="DH20" s="317"/>
      <c r="DI20" s="317"/>
      <c r="DJ20" s="317"/>
      <c r="DK20" s="317"/>
      <c r="DL20" s="317"/>
      <c r="DM20" s="317"/>
      <c r="DN20" s="317"/>
      <c r="DO20" s="317"/>
      <c r="DP20" s="317"/>
      <c r="DQ20" s="317"/>
      <c r="DR20" s="318"/>
      <c r="DS20" s="316"/>
      <c r="DT20" s="317"/>
      <c r="DU20" s="317"/>
      <c r="DV20" s="317"/>
      <c r="DW20" s="317"/>
      <c r="DX20" s="317"/>
      <c r="DY20" s="317"/>
      <c r="DZ20" s="317"/>
      <c r="EA20" s="317"/>
      <c r="EB20" s="317"/>
      <c r="EC20" s="317"/>
      <c r="ED20" s="317"/>
      <c r="EE20" s="318"/>
      <c r="EF20" s="316"/>
      <c r="EG20" s="317"/>
      <c r="EH20" s="317"/>
      <c r="EI20" s="317"/>
      <c r="EJ20" s="317"/>
      <c r="EK20" s="317"/>
      <c r="EL20" s="317"/>
      <c r="EM20" s="317"/>
      <c r="EN20" s="317"/>
      <c r="EO20" s="317"/>
      <c r="EP20" s="317"/>
      <c r="EQ20" s="317"/>
      <c r="ER20" s="318"/>
      <c r="ES20" s="316"/>
      <c r="ET20" s="317"/>
      <c r="EU20" s="317"/>
      <c r="EV20" s="317"/>
      <c r="EW20" s="317"/>
      <c r="EX20" s="317"/>
      <c r="EY20" s="317"/>
      <c r="EZ20" s="317"/>
      <c r="FA20" s="317"/>
      <c r="FB20" s="317"/>
      <c r="FC20" s="317"/>
      <c r="FD20" s="317"/>
      <c r="FE20" s="319"/>
    </row>
    <row r="21" spans="1:161" ht="12.75" customHeight="1" x14ac:dyDescent="0.2">
      <c r="A21" s="320" t="s">
        <v>111</v>
      </c>
      <c r="B21" s="320"/>
      <c r="C21" s="320"/>
      <c r="D21" s="320"/>
      <c r="E21" s="320"/>
      <c r="F21" s="320"/>
      <c r="G21" s="320"/>
      <c r="H21" s="321"/>
      <c r="I21" s="326" t="s">
        <v>227</v>
      </c>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327"/>
      <c r="CB21" s="327"/>
      <c r="CC21" s="327"/>
      <c r="CD21" s="327"/>
      <c r="CE21" s="327"/>
      <c r="CF21" s="327"/>
      <c r="CG21" s="327"/>
      <c r="CH21" s="327"/>
      <c r="CI21" s="327"/>
      <c r="CJ21" s="327"/>
      <c r="CK21" s="327"/>
      <c r="CL21" s="327"/>
      <c r="CM21" s="327"/>
      <c r="CN21" s="324" t="s">
        <v>239</v>
      </c>
      <c r="CO21" s="320"/>
      <c r="CP21" s="320"/>
      <c r="CQ21" s="320"/>
      <c r="CR21" s="320"/>
      <c r="CS21" s="320"/>
      <c r="CT21" s="320"/>
      <c r="CU21" s="321"/>
      <c r="CV21" s="325" t="s">
        <v>31</v>
      </c>
      <c r="CW21" s="320"/>
      <c r="CX21" s="320"/>
      <c r="CY21" s="320"/>
      <c r="CZ21" s="320"/>
      <c r="DA21" s="320"/>
      <c r="DB21" s="320"/>
      <c r="DC21" s="320"/>
      <c r="DD21" s="320"/>
      <c r="DE21" s="321"/>
      <c r="DF21" s="316"/>
      <c r="DG21" s="317"/>
      <c r="DH21" s="317"/>
      <c r="DI21" s="317"/>
      <c r="DJ21" s="317"/>
      <c r="DK21" s="317"/>
      <c r="DL21" s="317"/>
      <c r="DM21" s="317"/>
      <c r="DN21" s="317"/>
      <c r="DO21" s="317"/>
      <c r="DP21" s="317"/>
      <c r="DQ21" s="317"/>
      <c r="DR21" s="318"/>
      <c r="DS21" s="316"/>
      <c r="DT21" s="317"/>
      <c r="DU21" s="317"/>
      <c r="DV21" s="317"/>
      <c r="DW21" s="317"/>
      <c r="DX21" s="317"/>
      <c r="DY21" s="317"/>
      <c r="DZ21" s="317"/>
      <c r="EA21" s="317"/>
      <c r="EB21" s="317"/>
      <c r="EC21" s="317"/>
      <c r="ED21" s="317"/>
      <c r="EE21" s="318"/>
      <c r="EF21" s="316"/>
      <c r="EG21" s="317"/>
      <c r="EH21" s="317"/>
      <c r="EI21" s="317"/>
      <c r="EJ21" s="317"/>
      <c r="EK21" s="317"/>
      <c r="EL21" s="317"/>
      <c r="EM21" s="317"/>
      <c r="EN21" s="317"/>
      <c r="EO21" s="317"/>
      <c r="EP21" s="317"/>
      <c r="EQ21" s="317"/>
      <c r="ER21" s="318"/>
      <c r="ES21" s="316"/>
      <c r="ET21" s="317"/>
      <c r="EU21" s="317"/>
      <c r="EV21" s="317"/>
      <c r="EW21" s="317"/>
      <c r="EX21" s="317"/>
      <c r="EY21" s="317"/>
      <c r="EZ21" s="317"/>
      <c r="FA21" s="317"/>
      <c r="FB21" s="317"/>
      <c r="FC21" s="317"/>
      <c r="FD21" s="317"/>
      <c r="FE21" s="319"/>
    </row>
    <row r="22" spans="1:161" ht="12" thickBot="1" x14ac:dyDescent="0.25">
      <c r="A22" s="320" t="s">
        <v>240</v>
      </c>
      <c r="B22" s="320"/>
      <c r="C22" s="320"/>
      <c r="D22" s="320"/>
      <c r="E22" s="320"/>
      <c r="F22" s="320"/>
      <c r="G22" s="320"/>
      <c r="H22" s="321"/>
      <c r="I22" s="328" t="s">
        <v>112</v>
      </c>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29"/>
      <c r="BB22" s="329"/>
      <c r="BC22" s="329"/>
      <c r="BD22" s="329"/>
      <c r="BE22" s="329"/>
      <c r="BF22" s="329"/>
      <c r="BG22" s="329"/>
      <c r="BH22" s="329"/>
      <c r="BI22" s="329"/>
      <c r="BJ22" s="329"/>
      <c r="BK22" s="329"/>
      <c r="BL22" s="329"/>
      <c r="BM22" s="329"/>
      <c r="BN22" s="329"/>
      <c r="BO22" s="329"/>
      <c r="BP22" s="329"/>
      <c r="BQ22" s="329"/>
      <c r="BR22" s="329"/>
      <c r="BS22" s="329"/>
      <c r="BT22" s="329"/>
      <c r="BU22" s="329"/>
      <c r="BV22" s="329"/>
      <c r="BW22" s="329"/>
      <c r="BX22" s="329"/>
      <c r="BY22" s="329"/>
      <c r="BZ22" s="329"/>
      <c r="CA22" s="329"/>
      <c r="CB22" s="329"/>
      <c r="CC22" s="329"/>
      <c r="CD22" s="329"/>
      <c r="CE22" s="329"/>
      <c r="CF22" s="329"/>
      <c r="CG22" s="329"/>
      <c r="CH22" s="329"/>
      <c r="CI22" s="329"/>
      <c r="CJ22" s="329"/>
      <c r="CK22" s="329"/>
      <c r="CL22" s="329"/>
      <c r="CM22" s="329"/>
      <c r="CN22" s="335" t="s">
        <v>241</v>
      </c>
      <c r="CO22" s="336"/>
      <c r="CP22" s="336"/>
      <c r="CQ22" s="336"/>
      <c r="CR22" s="336"/>
      <c r="CS22" s="336"/>
      <c r="CT22" s="336"/>
      <c r="CU22" s="337"/>
      <c r="CV22" s="338" t="s">
        <v>31</v>
      </c>
      <c r="CW22" s="336"/>
      <c r="CX22" s="336"/>
      <c r="CY22" s="336"/>
      <c r="CZ22" s="336"/>
      <c r="DA22" s="336"/>
      <c r="DB22" s="336"/>
      <c r="DC22" s="336"/>
      <c r="DD22" s="336"/>
      <c r="DE22" s="337"/>
      <c r="DF22" s="330"/>
      <c r="DG22" s="331"/>
      <c r="DH22" s="331"/>
      <c r="DI22" s="331"/>
      <c r="DJ22" s="331"/>
      <c r="DK22" s="331"/>
      <c r="DL22" s="331"/>
      <c r="DM22" s="331"/>
      <c r="DN22" s="331"/>
      <c r="DO22" s="331"/>
      <c r="DP22" s="331"/>
      <c r="DQ22" s="331"/>
      <c r="DR22" s="332"/>
      <c r="DS22" s="330"/>
      <c r="DT22" s="331"/>
      <c r="DU22" s="331"/>
      <c r="DV22" s="331"/>
      <c r="DW22" s="331"/>
      <c r="DX22" s="331"/>
      <c r="DY22" s="331"/>
      <c r="DZ22" s="331"/>
      <c r="EA22" s="331"/>
      <c r="EB22" s="331"/>
      <c r="EC22" s="331"/>
      <c r="ED22" s="331"/>
      <c r="EE22" s="332"/>
      <c r="EF22" s="330"/>
      <c r="EG22" s="331"/>
      <c r="EH22" s="331"/>
      <c r="EI22" s="331"/>
      <c r="EJ22" s="331"/>
      <c r="EK22" s="331"/>
      <c r="EL22" s="331"/>
      <c r="EM22" s="331"/>
      <c r="EN22" s="331"/>
      <c r="EO22" s="331"/>
      <c r="EP22" s="331"/>
      <c r="EQ22" s="331"/>
      <c r="ER22" s="332"/>
      <c r="ES22" s="330"/>
      <c r="ET22" s="331"/>
      <c r="EU22" s="331"/>
      <c r="EV22" s="331"/>
      <c r="EW22" s="331"/>
      <c r="EX22" s="331"/>
      <c r="EY22" s="331"/>
      <c r="EZ22" s="331"/>
      <c r="FA22" s="331"/>
      <c r="FB22" s="331"/>
      <c r="FC22" s="331"/>
      <c r="FD22" s="331"/>
      <c r="FE22" s="333"/>
    </row>
    <row r="23" spans="1:161" ht="24" customHeight="1" thickBot="1" x14ac:dyDescent="0.25">
      <c r="A23" s="320" t="s">
        <v>113</v>
      </c>
      <c r="B23" s="320"/>
      <c r="C23" s="320"/>
      <c r="D23" s="320"/>
      <c r="E23" s="320"/>
      <c r="F23" s="320"/>
      <c r="G23" s="320"/>
      <c r="H23" s="321"/>
      <c r="I23" s="326" t="s">
        <v>225</v>
      </c>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c r="CC23" s="327"/>
      <c r="CD23" s="327"/>
      <c r="CE23" s="327"/>
      <c r="CF23" s="327"/>
      <c r="CG23" s="327"/>
      <c r="CH23" s="327"/>
      <c r="CI23" s="327"/>
      <c r="CJ23" s="327"/>
      <c r="CK23" s="327"/>
      <c r="CL23" s="327"/>
      <c r="CM23" s="327"/>
      <c r="CN23" s="334" t="s">
        <v>242</v>
      </c>
      <c r="CO23" s="310"/>
      <c r="CP23" s="310"/>
      <c r="CQ23" s="310"/>
      <c r="CR23" s="310"/>
      <c r="CS23" s="310"/>
      <c r="CT23" s="310"/>
      <c r="CU23" s="311"/>
      <c r="CV23" s="309" t="s">
        <v>31</v>
      </c>
      <c r="CW23" s="310"/>
      <c r="CX23" s="310"/>
      <c r="CY23" s="310"/>
      <c r="CZ23" s="310"/>
      <c r="DA23" s="310"/>
      <c r="DB23" s="310"/>
      <c r="DC23" s="310"/>
      <c r="DD23" s="310"/>
      <c r="DE23" s="311"/>
      <c r="DF23" s="312"/>
      <c r="DG23" s="313"/>
      <c r="DH23" s="313"/>
      <c r="DI23" s="313"/>
      <c r="DJ23" s="313"/>
      <c r="DK23" s="313"/>
      <c r="DL23" s="313"/>
      <c r="DM23" s="313"/>
      <c r="DN23" s="313"/>
      <c r="DO23" s="313"/>
      <c r="DP23" s="313"/>
      <c r="DQ23" s="313"/>
      <c r="DR23" s="314"/>
      <c r="DS23" s="312"/>
      <c r="DT23" s="313"/>
      <c r="DU23" s="313"/>
      <c r="DV23" s="313"/>
      <c r="DW23" s="313"/>
      <c r="DX23" s="313"/>
      <c r="DY23" s="313"/>
      <c r="DZ23" s="313"/>
      <c r="EA23" s="313"/>
      <c r="EB23" s="313"/>
      <c r="EC23" s="313"/>
      <c r="ED23" s="313"/>
      <c r="EE23" s="314"/>
      <c r="EF23" s="312"/>
      <c r="EG23" s="313"/>
      <c r="EH23" s="313"/>
      <c r="EI23" s="313"/>
      <c r="EJ23" s="313"/>
      <c r="EK23" s="313"/>
      <c r="EL23" s="313"/>
      <c r="EM23" s="313"/>
      <c r="EN23" s="313"/>
      <c r="EO23" s="313"/>
      <c r="EP23" s="313"/>
      <c r="EQ23" s="313"/>
      <c r="ER23" s="314"/>
      <c r="ES23" s="312"/>
      <c r="ET23" s="313"/>
      <c r="EU23" s="313"/>
      <c r="EV23" s="313"/>
      <c r="EW23" s="313"/>
      <c r="EX23" s="313"/>
      <c r="EY23" s="313"/>
      <c r="EZ23" s="313"/>
      <c r="FA23" s="313"/>
      <c r="FB23" s="313"/>
      <c r="FC23" s="313"/>
      <c r="FD23" s="313"/>
      <c r="FE23" s="315"/>
    </row>
    <row r="24" spans="1:161" ht="24" customHeight="1" x14ac:dyDescent="0.2">
      <c r="A24" s="320"/>
      <c r="B24" s="320"/>
      <c r="C24" s="320"/>
      <c r="D24" s="320"/>
      <c r="E24" s="320"/>
      <c r="F24" s="320"/>
      <c r="G24" s="320"/>
      <c r="H24" s="321"/>
      <c r="I24" s="326" t="s">
        <v>96</v>
      </c>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34" t="s">
        <v>114</v>
      </c>
      <c r="CO24" s="310"/>
      <c r="CP24" s="310"/>
      <c r="CQ24" s="310"/>
      <c r="CR24" s="310"/>
      <c r="CS24" s="310"/>
      <c r="CT24" s="310"/>
      <c r="CU24" s="311"/>
      <c r="CV24" s="309" t="s">
        <v>31</v>
      </c>
      <c r="CW24" s="310"/>
      <c r="CX24" s="310"/>
      <c r="CY24" s="310"/>
      <c r="CZ24" s="310"/>
      <c r="DA24" s="310"/>
      <c r="DB24" s="310"/>
      <c r="DC24" s="310"/>
      <c r="DD24" s="310"/>
      <c r="DE24" s="311"/>
      <c r="DF24" s="312"/>
      <c r="DG24" s="313"/>
      <c r="DH24" s="313"/>
      <c r="DI24" s="313"/>
      <c r="DJ24" s="313"/>
      <c r="DK24" s="313"/>
      <c r="DL24" s="313"/>
      <c r="DM24" s="313"/>
      <c r="DN24" s="313"/>
      <c r="DO24" s="313"/>
      <c r="DP24" s="313"/>
      <c r="DQ24" s="313"/>
      <c r="DR24" s="314"/>
      <c r="DS24" s="312"/>
      <c r="DT24" s="313"/>
      <c r="DU24" s="313"/>
      <c r="DV24" s="313"/>
      <c r="DW24" s="313"/>
      <c r="DX24" s="313"/>
      <c r="DY24" s="313"/>
      <c r="DZ24" s="313"/>
      <c r="EA24" s="313"/>
      <c r="EB24" s="313"/>
      <c r="EC24" s="313"/>
      <c r="ED24" s="313"/>
      <c r="EE24" s="314"/>
      <c r="EF24" s="312"/>
      <c r="EG24" s="313"/>
      <c r="EH24" s="313"/>
      <c r="EI24" s="313"/>
      <c r="EJ24" s="313"/>
      <c r="EK24" s="313"/>
      <c r="EL24" s="313"/>
      <c r="EM24" s="313"/>
      <c r="EN24" s="313"/>
      <c r="EO24" s="313"/>
      <c r="EP24" s="313"/>
      <c r="EQ24" s="313"/>
      <c r="ER24" s="314"/>
      <c r="ES24" s="312"/>
      <c r="ET24" s="313"/>
      <c r="EU24" s="313"/>
      <c r="EV24" s="313"/>
      <c r="EW24" s="313"/>
      <c r="EX24" s="313"/>
      <c r="EY24" s="313"/>
      <c r="EZ24" s="313"/>
      <c r="FA24" s="313"/>
      <c r="FB24" s="313"/>
      <c r="FC24" s="313"/>
      <c r="FD24" s="313"/>
      <c r="FE24" s="315"/>
    </row>
    <row r="25" spans="1:161" x14ac:dyDescent="0.2">
      <c r="A25" s="320" t="s">
        <v>115</v>
      </c>
      <c r="B25" s="320"/>
      <c r="C25" s="320"/>
      <c r="D25" s="320"/>
      <c r="E25" s="320"/>
      <c r="F25" s="320"/>
      <c r="G25" s="320"/>
      <c r="H25" s="321"/>
      <c r="I25" s="326" t="s">
        <v>116</v>
      </c>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7"/>
      <c r="CL25" s="327"/>
      <c r="CM25" s="327"/>
      <c r="CN25" s="324" t="s">
        <v>243</v>
      </c>
      <c r="CO25" s="320"/>
      <c r="CP25" s="320"/>
      <c r="CQ25" s="320"/>
      <c r="CR25" s="320"/>
      <c r="CS25" s="320"/>
      <c r="CT25" s="320"/>
      <c r="CU25" s="321"/>
      <c r="CV25" s="325" t="s">
        <v>31</v>
      </c>
      <c r="CW25" s="320"/>
      <c r="CX25" s="320"/>
      <c r="CY25" s="320"/>
      <c r="CZ25" s="320"/>
      <c r="DA25" s="320"/>
      <c r="DB25" s="320"/>
      <c r="DC25" s="320"/>
      <c r="DD25" s="320"/>
      <c r="DE25" s="321"/>
      <c r="DF25" s="316"/>
      <c r="DG25" s="317"/>
      <c r="DH25" s="317"/>
      <c r="DI25" s="317"/>
      <c r="DJ25" s="317"/>
      <c r="DK25" s="317"/>
      <c r="DL25" s="317"/>
      <c r="DM25" s="317"/>
      <c r="DN25" s="317"/>
      <c r="DO25" s="317"/>
      <c r="DP25" s="317"/>
      <c r="DQ25" s="317"/>
      <c r="DR25" s="318"/>
      <c r="DS25" s="316"/>
      <c r="DT25" s="317"/>
      <c r="DU25" s="317"/>
      <c r="DV25" s="317"/>
      <c r="DW25" s="317"/>
      <c r="DX25" s="317"/>
      <c r="DY25" s="317"/>
      <c r="DZ25" s="317"/>
      <c r="EA25" s="317"/>
      <c r="EB25" s="317"/>
      <c r="EC25" s="317"/>
      <c r="ED25" s="317"/>
      <c r="EE25" s="318"/>
      <c r="EF25" s="316"/>
      <c r="EG25" s="317"/>
      <c r="EH25" s="317"/>
      <c r="EI25" s="317"/>
      <c r="EJ25" s="317"/>
      <c r="EK25" s="317"/>
      <c r="EL25" s="317"/>
      <c r="EM25" s="317"/>
      <c r="EN25" s="317"/>
      <c r="EO25" s="317"/>
      <c r="EP25" s="317"/>
      <c r="EQ25" s="317"/>
      <c r="ER25" s="318"/>
      <c r="ES25" s="316"/>
      <c r="ET25" s="317"/>
      <c r="EU25" s="317"/>
      <c r="EV25" s="317"/>
      <c r="EW25" s="317"/>
      <c r="EX25" s="317"/>
      <c r="EY25" s="317"/>
      <c r="EZ25" s="317"/>
      <c r="FA25" s="317"/>
      <c r="FB25" s="317"/>
      <c r="FC25" s="317"/>
      <c r="FD25" s="317"/>
      <c r="FE25" s="319"/>
    </row>
    <row r="26" spans="1:161" ht="24" customHeight="1" x14ac:dyDescent="0.2">
      <c r="A26" s="320" t="s">
        <v>206</v>
      </c>
      <c r="B26" s="320"/>
      <c r="C26" s="320"/>
      <c r="D26" s="320"/>
      <c r="E26" s="320"/>
      <c r="F26" s="320"/>
      <c r="G26" s="320"/>
      <c r="H26" s="321"/>
      <c r="I26" s="339" t="s">
        <v>244</v>
      </c>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c r="AZ26" s="340"/>
      <c r="BA26" s="340"/>
      <c r="BB26" s="340"/>
      <c r="BC26" s="340"/>
      <c r="BD26" s="340"/>
      <c r="BE26" s="340"/>
      <c r="BF26" s="340"/>
      <c r="BG26" s="340"/>
      <c r="BH26" s="340"/>
      <c r="BI26" s="340"/>
      <c r="BJ26" s="340"/>
      <c r="BK26" s="340"/>
      <c r="BL26" s="340"/>
      <c r="BM26" s="340"/>
      <c r="BN26" s="340"/>
      <c r="BO26" s="340"/>
      <c r="BP26" s="340"/>
      <c r="BQ26" s="340"/>
      <c r="BR26" s="340"/>
      <c r="BS26" s="340"/>
      <c r="BT26" s="340"/>
      <c r="BU26" s="340"/>
      <c r="BV26" s="340"/>
      <c r="BW26" s="340"/>
      <c r="BX26" s="340"/>
      <c r="BY26" s="340"/>
      <c r="BZ26" s="340"/>
      <c r="CA26" s="340"/>
      <c r="CB26" s="340"/>
      <c r="CC26" s="340"/>
      <c r="CD26" s="340"/>
      <c r="CE26" s="340"/>
      <c r="CF26" s="340"/>
      <c r="CG26" s="340"/>
      <c r="CH26" s="340"/>
      <c r="CI26" s="340"/>
      <c r="CJ26" s="340"/>
      <c r="CK26" s="340"/>
      <c r="CL26" s="340"/>
      <c r="CM26" s="340"/>
      <c r="CN26" s="324" t="s">
        <v>245</v>
      </c>
      <c r="CO26" s="320"/>
      <c r="CP26" s="320"/>
      <c r="CQ26" s="320"/>
      <c r="CR26" s="320"/>
      <c r="CS26" s="320"/>
      <c r="CT26" s="320"/>
      <c r="CU26" s="321"/>
      <c r="CV26" s="325" t="s">
        <v>31</v>
      </c>
      <c r="CW26" s="320"/>
      <c r="CX26" s="320"/>
      <c r="CY26" s="320"/>
      <c r="CZ26" s="320"/>
      <c r="DA26" s="320"/>
      <c r="DB26" s="320"/>
      <c r="DC26" s="320"/>
      <c r="DD26" s="320"/>
      <c r="DE26" s="321"/>
      <c r="DF26" s="316"/>
      <c r="DG26" s="317"/>
      <c r="DH26" s="317"/>
      <c r="DI26" s="317"/>
      <c r="DJ26" s="317"/>
      <c r="DK26" s="317"/>
      <c r="DL26" s="317"/>
      <c r="DM26" s="317"/>
      <c r="DN26" s="317"/>
      <c r="DO26" s="317"/>
      <c r="DP26" s="317"/>
      <c r="DQ26" s="317"/>
      <c r="DR26" s="318"/>
      <c r="DS26" s="316"/>
      <c r="DT26" s="317"/>
      <c r="DU26" s="317"/>
      <c r="DV26" s="317"/>
      <c r="DW26" s="317"/>
      <c r="DX26" s="317"/>
      <c r="DY26" s="317"/>
      <c r="DZ26" s="317"/>
      <c r="EA26" s="317"/>
      <c r="EB26" s="317"/>
      <c r="EC26" s="317"/>
      <c r="ED26" s="317"/>
      <c r="EE26" s="318"/>
      <c r="EF26" s="316"/>
      <c r="EG26" s="317"/>
      <c r="EH26" s="317"/>
      <c r="EI26" s="317"/>
      <c r="EJ26" s="317"/>
      <c r="EK26" s="317"/>
      <c r="EL26" s="317"/>
      <c r="EM26" s="317"/>
      <c r="EN26" s="317"/>
      <c r="EO26" s="317"/>
      <c r="EP26" s="317"/>
      <c r="EQ26" s="317"/>
      <c r="ER26" s="318"/>
      <c r="ES26" s="316"/>
      <c r="ET26" s="317"/>
      <c r="EU26" s="317"/>
      <c r="EV26" s="317"/>
      <c r="EW26" s="317"/>
      <c r="EX26" s="317"/>
      <c r="EY26" s="317"/>
      <c r="EZ26" s="317"/>
      <c r="FA26" s="317"/>
      <c r="FB26" s="317"/>
      <c r="FC26" s="317"/>
      <c r="FD26" s="317"/>
      <c r="FE26" s="319"/>
    </row>
    <row r="27" spans="1:161" x14ac:dyDescent="0.2">
      <c r="A27" s="345"/>
      <c r="B27" s="345"/>
      <c r="C27" s="345"/>
      <c r="D27" s="345"/>
      <c r="E27" s="345"/>
      <c r="F27" s="345"/>
      <c r="G27" s="345"/>
      <c r="H27" s="346"/>
      <c r="I27" s="349" t="s">
        <v>117</v>
      </c>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50"/>
      <c r="BW27" s="350"/>
      <c r="BX27" s="350"/>
      <c r="BY27" s="350"/>
      <c r="BZ27" s="350"/>
      <c r="CA27" s="350"/>
      <c r="CB27" s="350"/>
      <c r="CC27" s="350"/>
      <c r="CD27" s="350"/>
      <c r="CE27" s="350"/>
      <c r="CF27" s="350"/>
      <c r="CG27" s="350"/>
      <c r="CH27" s="350"/>
      <c r="CI27" s="350"/>
      <c r="CJ27" s="350"/>
      <c r="CK27" s="350"/>
      <c r="CL27" s="350"/>
      <c r="CM27" s="351"/>
      <c r="CN27" s="352" t="s">
        <v>246</v>
      </c>
      <c r="CO27" s="345"/>
      <c r="CP27" s="345"/>
      <c r="CQ27" s="345"/>
      <c r="CR27" s="345"/>
      <c r="CS27" s="345"/>
      <c r="CT27" s="345"/>
      <c r="CU27" s="346"/>
      <c r="CV27" s="344"/>
      <c r="CW27" s="344"/>
      <c r="CX27" s="344"/>
      <c r="CY27" s="344"/>
      <c r="CZ27" s="344"/>
      <c r="DA27" s="344"/>
      <c r="DB27" s="344"/>
      <c r="DC27" s="344"/>
      <c r="DD27" s="344"/>
      <c r="DE27" s="344"/>
      <c r="DF27" s="341"/>
      <c r="DG27" s="341"/>
      <c r="DH27" s="341"/>
      <c r="DI27" s="341"/>
      <c r="DJ27" s="341"/>
      <c r="DK27" s="341"/>
      <c r="DL27" s="341"/>
      <c r="DM27" s="341"/>
      <c r="DN27" s="341"/>
      <c r="DO27" s="341"/>
      <c r="DP27" s="341"/>
      <c r="DQ27" s="341"/>
      <c r="DR27" s="341"/>
      <c r="DS27" s="341"/>
      <c r="DT27" s="341"/>
      <c r="DU27" s="341"/>
      <c r="DV27" s="341"/>
      <c r="DW27" s="341"/>
      <c r="DX27" s="341"/>
      <c r="DY27" s="341"/>
      <c r="DZ27" s="341"/>
      <c r="EA27" s="341"/>
      <c r="EB27" s="341"/>
      <c r="EC27" s="341"/>
      <c r="ED27" s="341"/>
      <c r="EE27" s="341"/>
      <c r="EF27" s="341"/>
      <c r="EG27" s="341"/>
      <c r="EH27" s="341"/>
      <c r="EI27" s="341"/>
      <c r="EJ27" s="341"/>
      <c r="EK27" s="341"/>
      <c r="EL27" s="341"/>
      <c r="EM27" s="341"/>
      <c r="EN27" s="341"/>
      <c r="EO27" s="341"/>
      <c r="EP27" s="341"/>
      <c r="EQ27" s="341"/>
      <c r="ER27" s="341"/>
      <c r="ES27" s="341"/>
      <c r="ET27" s="341"/>
      <c r="EU27" s="341"/>
      <c r="EV27" s="341"/>
      <c r="EW27" s="341"/>
      <c r="EX27" s="341"/>
      <c r="EY27" s="341"/>
      <c r="EZ27" s="341"/>
      <c r="FA27" s="341"/>
      <c r="FB27" s="341"/>
      <c r="FC27" s="341"/>
      <c r="FD27" s="341"/>
      <c r="FE27" s="341"/>
    </row>
    <row r="28" spans="1:161" x14ac:dyDescent="0.2">
      <c r="A28" s="347"/>
      <c r="B28" s="347"/>
      <c r="C28" s="347"/>
      <c r="D28" s="347"/>
      <c r="E28" s="347"/>
      <c r="F28" s="347"/>
      <c r="G28" s="347"/>
      <c r="H28" s="348"/>
      <c r="I28" s="342"/>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c r="BU28" s="343"/>
      <c r="BV28" s="343"/>
      <c r="BW28" s="343"/>
      <c r="BX28" s="343"/>
      <c r="BY28" s="343"/>
      <c r="BZ28" s="343"/>
      <c r="CA28" s="343"/>
      <c r="CB28" s="343"/>
      <c r="CC28" s="343"/>
      <c r="CD28" s="343"/>
      <c r="CE28" s="343"/>
      <c r="CF28" s="343"/>
      <c r="CG28" s="343"/>
      <c r="CH28" s="343"/>
      <c r="CI28" s="343"/>
      <c r="CJ28" s="343"/>
      <c r="CK28" s="343"/>
      <c r="CL28" s="343"/>
      <c r="CM28" s="343"/>
      <c r="CN28" s="353"/>
      <c r="CO28" s="347"/>
      <c r="CP28" s="347"/>
      <c r="CQ28" s="347"/>
      <c r="CR28" s="347"/>
      <c r="CS28" s="347"/>
      <c r="CT28" s="347"/>
      <c r="CU28" s="348"/>
      <c r="CV28" s="344"/>
      <c r="CW28" s="344"/>
      <c r="CX28" s="344"/>
      <c r="CY28" s="344"/>
      <c r="CZ28" s="344"/>
      <c r="DA28" s="344"/>
      <c r="DB28" s="344"/>
      <c r="DC28" s="344"/>
      <c r="DD28" s="344"/>
      <c r="DE28" s="344"/>
      <c r="DF28" s="341"/>
      <c r="DG28" s="341"/>
      <c r="DH28" s="341"/>
      <c r="DI28" s="341"/>
      <c r="DJ28" s="341"/>
      <c r="DK28" s="341"/>
      <c r="DL28" s="341"/>
      <c r="DM28" s="341"/>
      <c r="DN28" s="341"/>
      <c r="DO28" s="341"/>
      <c r="DP28" s="341"/>
      <c r="DQ28" s="341"/>
      <c r="DR28" s="341"/>
      <c r="DS28" s="341"/>
      <c r="DT28" s="341"/>
      <c r="DU28" s="341"/>
      <c r="DV28" s="341"/>
      <c r="DW28" s="341"/>
      <c r="DX28" s="341"/>
      <c r="DY28" s="341"/>
      <c r="DZ28" s="341"/>
      <c r="EA28" s="341"/>
      <c r="EB28" s="341"/>
      <c r="EC28" s="341"/>
      <c r="ED28" s="341"/>
      <c r="EE28" s="341"/>
      <c r="EF28" s="341"/>
      <c r="EG28" s="341"/>
      <c r="EH28" s="341"/>
      <c r="EI28" s="341"/>
      <c r="EJ28" s="341"/>
      <c r="EK28" s="341"/>
      <c r="EL28" s="341"/>
      <c r="EM28" s="341"/>
      <c r="EN28" s="341"/>
      <c r="EO28" s="341"/>
      <c r="EP28" s="341"/>
      <c r="EQ28" s="341"/>
      <c r="ER28" s="341"/>
      <c r="ES28" s="341"/>
      <c r="ET28" s="341"/>
      <c r="EU28" s="341"/>
      <c r="EV28" s="341"/>
      <c r="EW28" s="341"/>
      <c r="EX28" s="341"/>
      <c r="EY28" s="341"/>
      <c r="EZ28" s="341"/>
      <c r="FA28" s="341"/>
      <c r="FB28" s="341"/>
      <c r="FC28" s="341"/>
      <c r="FD28" s="341"/>
      <c r="FE28" s="341"/>
    </row>
    <row r="29" spans="1:161" ht="24" customHeight="1" x14ac:dyDescent="0.2">
      <c r="A29" s="320" t="s">
        <v>207</v>
      </c>
      <c r="B29" s="320"/>
      <c r="C29" s="320"/>
      <c r="D29" s="320"/>
      <c r="E29" s="320"/>
      <c r="F29" s="320"/>
      <c r="G29" s="320"/>
      <c r="H29" s="321"/>
      <c r="I29" s="339" t="s">
        <v>118</v>
      </c>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0"/>
      <c r="BG29" s="340"/>
      <c r="BH29" s="340"/>
      <c r="BI29" s="340"/>
      <c r="BJ29" s="340"/>
      <c r="BK29" s="340"/>
      <c r="BL29" s="340"/>
      <c r="BM29" s="340"/>
      <c r="BN29" s="340"/>
      <c r="BO29" s="340"/>
      <c r="BP29" s="340"/>
      <c r="BQ29" s="340"/>
      <c r="BR29" s="340"/>
      <c r="BS29" s="340"/>
      <c r="BT29" s="340"/>
      <c r="BU29" s="340"/>
      <c r="BV29" s="340"/>
      <c r="BW29" s="340"/>
      <c r="BX29" s="340"/>
      <c r="BY29" s="340"/>
      <c r="BZ29" s="340"/>
      <c r="CA29" s="340"/>
      <c r="CB29" s="340"/>
      <c r="CC29" s="340"/>
      <c r="CD29" s="340"/>
      <c r="CE29" s="340"/>
      <c r="CF29" s="340"/>
      <c r="CG29" s="340"/>
      <c r="CH29" s="340"/>
      <c r="CI29" s="340"/>
      <c r="CJ29" s="340"/>
      <c r="CK29" s="340"/>
      <c r="CL29" s="340"/>
      <c r="CM29" s="340"/>
      <c r="CN29" s="324" t="s">
        <v>247</v>
      </c>
      <c r="CO29" s="320"/>
      <c r="CP29" s="320"/>
      <c r="CQ29" s="320"/>
      <c r="CR29" s="320"/>
      <c r="CS29" s="320"/>
      <c r="CT29" s="320"/>
      <c r="CU29" s="321"/>
      <c r="CV29" s="344" t="s">
        <v>31</v>
      </c>
      <c r="CW29" s="344"/>
      <c r="CX29" s="344"/>
      <c r="CY29" s="344"/>
      <c r="CZ29" s="344"/>
      <c r="DA29" s="344"/>
      <c r="DB29" s="344"/>
      <c r="DC29" s="344"/>
      <c r="DD29" s="344"/>
      <c r="DE29" s="344"/>
      <c r="DF29" s="341"/>
      <c r="DG29" s="341"/>
      <c r="DH29" s="341"/>
      <c r="DI29" s="341"/>
      <c r="DJ29" s="341"/>
      <c r="DK29" s="341"/>
      <c r="DL29" s="341"/>
      <c r="DM29" s="341"/>
      <c r="DN29" s="341"/>
      <c r="DO29" s="341"/>
      <c r="DP29" s="341"/>
      <c r="DQ29" s="341"/>
      <c r="DR29" s="341"/>
      <c r="DS29" s="341"/>
      <c r="DT29" s="341"/>
      <c r="DU29" s="341"/>
      <c r="DV29" s="341"/>
      <c r="DW29" s="341"/>
      <c r="DX29" s="341"/>
      <c r="DY29" s="341"/>
      <c r="DZ29" s="341"/>
      <c r="EA29" s="341"/>
      <c r="EB29" s="341"/>
      <c r="EC29" s="341"/>
      <c r="ED29" s="341"/>
      <c r="EE29" s="341"/>
      <c r="EF29" s="341"/>
      <c r="EG29" s="341"/>
      <c r="EH29" s="341"/>
      <c r="EI29" s="341"/>
      <c r="EJ29" s="341"/>
      <c r="EK29" s="341"/>
      <c r="EL29" s="341"/>
      <c r="EM29" s="341"/>
      <c r="EN29" s="341"/>
      <c r="EO29" s="341"/>
      <c r="EP29" s="341"/>
      <c r="EQ29" s="341"/>
      <c r="ER29" s="341"/>
      <c r="ES29" s="341"/>
      <c r="ET29" s="341"/>
      <c r="EU29" s="341"/>
      <c r="EV29" s="341"/>
      <c r="EW29" s="341"/>
      <c r="EX29" s="341"/>
      <c r="EY29" s="341"/>
      <c r="EZ29" s="341"/>
      <c r="FA29" s="341"/>
      <c r="FB29" s="341"/>
      <c r="FC29" s="341"/>
      <c r="FD29" s="341"/>
      <c r="FE29" s="341"/>
    </row>
    <row r="30" spans="1:161" x14ac:dyDescent="0.2">
      <c r="A30" s="345"/>
      <c r="B30" s="345"/>
      <c r="C30" s="345"/>
      <c r="D30" s="345"/>
      <c r="E30" s="345"/>
      <c r="F30" s="345"/>
      <c r="G30" s="345"/>
      <c r="H30" s="346"/>
      <c r="I30" s="349" t="s">
        <v>117</v>
      </c>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350"/>
      <c r="BQ30" s="350"/>
      <c r="BR30" s="350"/>
      <c r="BS30" s="350"/>
      <c r="BT30" s="350"/>
      <c r="BU30" s="350"/>
      <c r="BV30" s="350"/>
      <c r="BW30" s="350"/>
      <c r="BX30" s="350"/>
      <c r="BY30" s="350"/>
      <c r="BZ30" s="350"/>
      <c r="CA30" s="350"/>
      <c r="CB30" s="350"/>
      <c r="CC30" s="350"/>
      <c r="CD30" s="350"/>
      <c r="CE30" s="350"/>
      <c r="CF30" s="350"/>
      <c r="CG30" s="350"/>
      <c r="CH30" s="350"/>
      <c r="CI30" s="350"/>
      <c r="CJ30" s="350"/>
      <c r="CK30" s="350"/>
      <c r="CL30" s="350"/>
      <c r="CM30" s="351"/>
      <c r="CN30" s="352" t="s">
        <v>248</v>
      </c>
      <c r="CO30" s="345"/>
      <c r="CP30" s="345"/>
      <c r="CQ30" s="345"/>
      <c r="CR30" s="345"/>
      <c r="CS30" s="345"/>
      <c r="CT30" s="345"/>
      <c r="CU30" s="346"/>
      <c r="CV30" s="344"/>
      <c r="CW30" s="344"/>
      <c r="CX30" s="344"/>
      <c r="CY30" s="344"/>
      <c r="CZ30" s="344"/>
      <c r="DA30" s="344"/>
      <c r="DB30" s="344"/>
      <c r="DC30" s="344"/>
      <c r="DD30" s="344"/>
      <c r="DE30" s="344"/>
      <c r="DF30" s="341"/>
      <c r="DG30" s="341"/>
      <c r="DH30" s="341"/>
      <c r="DI30" s="341"/>
      <c r="DJ30" s="341"/>
      <c r="DK30" s="341"/>
      <c r="DL30" s="341"/>
      <c r="DM30" s="341"/>
      <c r="DN30" s="341"/>
      <c r="DO30" s="341"/>
      <c r="DP30" s="341"/>
      <c r="DQ30" s="341"/>
      <c r="DR30" s="341"/>
      <c r="DS30" s="341"/>
      <c r="DT30" s="341"/>
      <c r="DU30" s="341"/>
      <c r="DV30" s="341"/>
      <c r="DW30" s="341"/>
      <c r="DX30" s="341"/>
      <c r="DY30" s="341"/>
      <c r="DZ30" s="341"/>
      <c r="EA30" s="341"/>
      <c r="EB30" s="341"/>
      <c r="EC30" s="341"/>
      <c r="ED30" s="341"/>
      <c r="EE30" s="341"/>
      <c r="EF30" s="341"/>
      <c r="EG30" s="341"/>
      <c r="EH30" s="341"/>
      <c r="EI30" s="341"/>
      <c r="EJ30" s="341"/>
      <c r="EK30" s="341"/>
      <c r="EL30" s="341"/>
      <c r="EM30" s="341"/>
      <c r="EN30" s="341"/>
      <c r="EO30" s="341"/>
      <c r="EP30" s="341"/>
      <c r="EQ30" s="341"/>
      <c r="ER30" s="341"/>
      <c r="ES30" s="341"/>
      <c r="ET30" s="341"/>
      <c r="EU30" s="341"/>
      <c r="EV30" s="341"/>
      <c r="EW30" s="341"/>
      <c r="EX30" s="341"/>
      <c r="EY30" s="341"/>
      <c r="EZ30" s="341"/>
      <c r="FA30" s="341"/>
      <c r="FB30" s="341"/>
      <c r="FC30" s="341"/>
      <c r="FD30" s="341"/>
      <c r="FE30" s="341"/>
    </row>
    <row r="31" spans="1:161" ht="12" thickBot="1" x14ac:dyDescent="0.25">
      <c r="A31" s="347"/>
      <c r="B31" s="347"/>
      <c r="C31" s="347"/>
      <c r="D31" s="347"/>
      <c r="E31" s="347"/>
      <c r="F31" s="347"/>
      <c r="G31" s="347"/>
      <c r="H31" s="348"/>
      <c r="I31" s="342"/>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c r="CF31" s="343"/>
      <c r="CG31" s="343"/>
      <c r="CH31" s="343"/>
      <c r="CI31" s="343"/>
      <c r="CJ31" s="343"/>
      <c r="CK31" s="343"/>
      <c r="CL31" s="343"/>
      <c r="CM31" s="343"/>
      <c r="CN31" s="356"/>
      <c r="CO31" s="357"/>
      <c r="CP31" s="357"/>
      <c r="CQ31" s="357"/>
      <c r="CR31" s="357"/>
      <c r="CS31" s="357"/>
      <c r="CT31" s="357"/>
      <c r="CU31" s="358"/>
      <c r="CV31" s="344"/>
      <c r="CW31" s="344"/>
      <c r="CX31" s="344"/>
      <c r="CY31" s="344"/>
      <c r="CZ31" s="344"/>
      <c r="DA31" s="344"/>
      <c r="DB31" s="344"/>
      <c r="DC31" s="344"/>
      <c r="DD31" s="344"/>
      <c r="DE31" s="344"/>
      <c r="DF31" s="341"/>
      <c r="DG31" s="341"/>
      <c r="DH31" s="341"/>
      <c r="DI31" s="341"/>
      <c r="DJ31" s="341"/>
      <c r="DK31" s="341"/>
      <c r="DL31" s="341"/>
      <c r="DM31" s="341"/>
      <c r="DN31" s="341"/>
      <c r="DO31" s="341"/>
      <c r="DP31" s="341"/>
      <c r="DQ31" s="341"/>
      <c r="DR31" s="341"/>
      <c r="DS31" s="341"/>
      <c r="DT31" s="341"/>
      <c r="DU31" s="341"/>
      <c r="DV31" s="341"/>
      <c r="DW31" s="341"/>
      <c r="DX31" s="341"/>
      <c r="DY31" s="341"/>
      <c r="DZ31" s="341"/>
      <c r="EA31" s="341"/>
      <c r="EB31" s="341"/>
      <c r="EC31" s="341"/>
      <c r="ED31" s="341"/>
      <c r="EE31" s="341"/>
      <c r="EF31" s="341"/>
      <c r="EG31" s="341"/>
      <c r="EH31" s="341"/>
      <c r="EI31" s="341"/>
      <c r="EJ31" s="341"/>
      <c r="EK31" s="341"/>
      <c r="EL31" s="341"/>
      <c r="EM31" s="341"/>
      <c r="EN31" s="341"/>
      <c r="EO31" s="341"/>
      <c r="EP31" s="341"/>
      <c r="EQ31" s="341"/>
      <c r="ER31" s="341"/>
      <c r="ES31" s="341"/>
      <c r="ET31" s="341"/>
      <c r="EU31" s="341"/>
      <c r="EV31" s="341"/>
      <c r="EW31" s="341"/>
      <c r="EX31" s="341"/>
      <c r="EY31" s="341"/>
      <c r="EZ31" s="341"/>
      <c r="FA31" s="341"/>
      <c r="FB31" s="341"/>
      <c r="FC31" s="341"/>
      <c r="FD31" s="341"/>
      <c r="FE31" s="341"/>
    </row>
    <row r="33" spans="1:96" x14ac:dyDescent="0.2">
      <c r="I33" s="33" t="s">
        <v>119</v>
      </c>
    </row>
    <row r="34" spans="1:96" x14ac:dyDescent="0.2">
      <c r="I34" s="33" t="s">
        <v>189</v>
      </c>
      <c r="AQ34" s="354"/>
      <c r="AR34" s="354"/>
      <c r="AS34" s="354"/>
      <c r="AT34" s="354"/>
      <c r="AU34" s="354"/>
      <c r="AV34" s="354"/>
      <c r="AW34" s="354"/>
      <c r="AX34" s="354"/>
      <c r="AY34" s="354"/>
      <c r="AZ34" s="354"/>
      <c r="BA34" s="354"/>
      <c r="BB34" s="354"/>
      <c r="BC34" s="354"/>
      <c r="BD34" s="354"/>
      <c r="BE34" s="354"/>
      <c r="BF34" s="354"/>
      <c r="BG34" s="354"/>
      <c r="BH34" s="354"/>
      <c r="BK34" s="354"/>
      <c r="BL34" s="354"/>
      <c r="BM34" s="354"/>
      <c r="BN34" s="354"/>
      <c r="BO34" s="354"/>
      <c r="BP34" s="354"/>
      <c r="BQ34" s="354"/>
      <c r="BR34" s="354"/>
      <c r="BS34" s="354"/>
      <c r="BT34" s="354"/>
      <c r="BU34" s="354"/>
      <c r="BV34" s="354"/>
      <c r="BY34" s="354"/>
      <c r="BZ34" s="354"/>
      <c r="CA34" s="354"/>
      <c r="CB34" s="354"/>
      <c r="CC34" s="354"/>
      <c r="CD34" s="354"/>
      <c r="CE34" s="354"/>
      <c r="CF34" s="354"/>
      <c r="CG34" s="354"/>
      <c r="CH34" s="354"/>
      <c r="CI34" s="354"/>
      <c r="CJ34" s="354"/>
      <c r="CK34" s="354"/>
      <c r="CL34" s="354"/>
      <c r="CM34" s="354"/>
      <c r="CN34" s="354"/>
      <c r="CO34" s="354"/>
      <c r="CP34" s="354"/>
      <c r="CQ34" s="354"/>
      <c r="CR34" s="354"/>
    </row>
    <row r="35" spans="1:96" s="34" customFormat="1" ht="8.25" x14ac:dyDescent="0.15">
      <c r="AQ35" s="355" t="s">
        <v>190</v>
      </c>
      <c r="AR35" s="355"/>
      <c r="AS35" s="355"/>
      <c r="AT35" s="355"/>
      <c r="AU35" s="355"/>
      <c r="AV35" s="355"/>
      <c r="AW35" s="355"/>
      <c r="AX35" s="355"/>
      <c r="AY35" s="355"/>
      <c r="AZ35" s="355"/>
      <c r="BA35" s="355"/>
      <c r="BB35" s="355"/>
      <c r="BC35" s="355"/>
      <c r="BD35" s="355"/>
      <c r="BE35" s="355"/>
      <c r="BF35" s="355"/>
      <c r="BG35" s="355"/>
      <c r="BH35" s="355"/>
      <c r="BK35" s="355" t="s">
        <v>4</v>
      </c>
      <c r="BL35" s="355"/>
      <c r="BM35" s="355"/>
      <c r="BN35" s="355"/>
      <c r="BO35" s="355"/>
      <c r="BP35" s="355"/>
      <c r="BQ35" s="355"/>
      <c r="BR35" s="355"/>
      <c r="BS35" s="355"/>
      <c r="BT35" s="355"/>
      <c r="BU35" s="355"/>
      <c r="BV35" s="355"/>
      <c r="BY35" s="355" t="s">
        <v>5</v>
      </c>
      <c r="BZ35" s="355"/>
      <c r="CA35" s="355"/>
      <c r="CB35" s="355"/>
      <c r="CC35" s="355"/>
      <c r="CD35" s="355"/>
      <c r="CE35" s="355"/>
      <c r="CF35" s="355"/>
      <c r="CG35" s="355"/>
      <c r="CH35" s="355"/>
      <c r="CI35" s="355"/>
      <c r="CJ35" s="355"/>
      <c r="CK35" s="355"/>
      <c r="CL35" s="355"/>
      <c r="CM35" s="355"/>
      <c r="CN35" s="355"/>
      <c r="CO35" s="355"/>
      <c r="CP35" s="355"/>
      <c r="CQ35" s="355"/>
      <c r="CR35" s="355"/>
    </row>
    <row r="36" spans="1:96" s="34" customFormat="1" ht="3" customHeight="1" x14ac:dyDescent="0.15">
      <c r="AQ36" s="35"/>
      <c r="AR36" s="35"/>
      <c r="AS36" s="35"/>
      <c r="AT36" s="35"/>
      <c r="AU36" s="35"/>
      <c r="AV36" s="35"/>
      <c r="AW36" s="35"/>
      <c r="AX36" s="35"/>
      <c r="AY36" s="35"/>
      <c r="AZ36" s="35"/>
      <c r="BA36" s="35"/>
      <c r="BB36" s="35"/>
      <c r="BC36" s="35"/>
      <c r="BD36" s="35"/>
      <c r="BE36" s="35"/>
      <c r="BF36" s="35"/>
      <c r="BG36" s="35"/>
      <c r="BH36" s="35"/>
      <c r="BK36" s="35"/>
      <c r="BL36" s="35"/>
      <c r="BM36" s="35"/>
      <c r="BN36" s="35"/>
      <c r="BO36" s="35"/>
      <c r="BP36" s="35"/>
      <c r="BQ36" s="35"/>
      <c r="BR36" s="35"/>
      <c r="BS36" s="35"/>
      <c r="BT36" s="35"/>
      <c r="BU36" s="35"/>
      <c r="BV36" s="35"/>
      <c r="BY36" s="35"/>
      <c r="BZ36" s="35"/>
      <c r="CA36" s="35"/>
      <c r="CB36" s="35"/>
      <c r="CC36" s="35"/>
      <c r="CD36" s="35"/>
      <c r="CE36" s="35"/>
      <c r="CF36" s="35"/>
      <c r="CG36" s="35"/>
      <c r="CH36" s="35"/>
      <c r="CI36" s="35"/>
      <c r="CJ36" s="35"/>
      <c r="CK36" s="35"/>
      <c r="CL36" s="35"/>
      <c r="CM36" s="35"/>
      <c r="CN36" s="35"/>
      <c r="CO36" s="35"/>
      <c r="CP36" s="35"/>
      <c r="CQ36" s="35"/>
      <c r="CR36" s="35"/>
    </row>
    <row r="37" spans="1:96" x14ac:dyDescent="0.2">
      <c r="I37" s="33" t="s">
        <v>191</v>
      </c>
      <c r="AM37" s="354"/>
      <c r="AN37" s="354"/>
      <c r="AO37" s="354"/>
      <c r="AP37" s="354"/>
      <c r="AQ37" s="354"/>
      <c r="AR37" s="354"/>
      <c r="AS37" s="354"/>
      <c r="AT37" s="354"/>
      <c r="AU37" s="354"/>
      <c r="AV37" s="354"/>
      <c r="AW37" s="354"/>
      <c r="AX37" s="354"/>
      <c r="AY37" s="354"/>
      <c r="AZ37" s="354"/>
      <c r="BA37" s="354"/>
      <c r="BB37" s="354"/>
      <c r="BC37" s="354"/>
      <c r="BD37" s="354"/>
      <c r="BG37" s="354"/>
      <c r="BH37" s="354"/>
      <c r="BI37" s="354"/>
      <c r="BJ37" s="354"/>
      <c r="BK37" s="354"/>
      <c r="BL37" s="354"/>
      <c r="BM37" s="354"/>
      <c r="BN37" s="354"/>
      <c r="BO37" s="354"/>
      <c r="BP37" s="354"/>
      <c r="BQ37" s="354"/>
      <c r="BR37" s="354"/>
      <c r="BS37" s="354"/>
      <c r="BT37" s="354"/>
      <c r="BU37" s="354"/>
      <c r="BV37" s="354"/>
      <c r="BW37" s="354"/>
      <c r="BX37" s="354"/>
      <c r="CA37" s="347"/>
      <c r="CB37" s="347"/>
      <c r="CC37" s="347"/>
      <c r="CD37" s="347"/>
      <c r="CE37" s="347"/>
      <c r="CF37" s="347"/>
      <c r="CG37" s="347"/>
      <c r="CH37" s="347"/>
      <c r="CI37" s="347"/>
      <c r="CJ37" s="347"/>
      <c r="CK37" s="347"/>
      <c r="CL37" s="347"/>
      <c r="CM37" s="347"/>
      <c r="CN37" s="347"/>
      <c r="CO37" s="347"/>
      <c r="CP37" s="347"/>
      <c r="CQ37" s="347"/>
      <c r="CR37" s="347"/>
    </row>
    <row r="38" spans="1:96" s="34" customFormat="1" ht="8.25" x14ac:dyDescent="0.15">
      <c r="AM38" s="355" t="s">
        <v>190</v>
      </c>
      <c r="AN38" s="355"/>
      <c r="AO38" s="355"/>
      <c r="AP38" s="355"/>
      <c r="AQ38" s="355"/>
      <c r="AR38" s="355"/>
      <c r="AS38" s="355"/>
      <c r="AT38" s="355"/>
      <c r="AU38" s="355"/>
      <c r="AV38" s="355"/>
      <c r="AW38" s="355"/>
      <c r="AX38" s="355"/>
      <c r="AY38" s="355"/>
      <c r="AZ38" s="355"/>
      <c r="BA38" s="355"/>
      <c r="BB38" s="355"/>
      <c r="BC38" s="355"/>
      <c r="BD38" s="355"/>
      <c r="BG38" s="355" t="s">
        <v>192</v>
      </c>
      <c r="BH38" s="355"/>
      <c r="BI38" s="355"/>
      <c r="BJ38" s="355"/>
      <c r="BK38" s="355"/>
      <c r="BL38" s="355"/>
      <c r="BM38" s="355"/>
      <c r="BN38" s="355"/>
      <c r="BO38" s="355"/>
      <c r="BP38" s="355"/>
      <c r="BQ38" s="355"/>
      <c r="BR38" s="355"/>
      <c r="BS38" s="355"/>
      <c r="BT38" s="355"/>
      <c r="BU38" s="355"/>
      <c r="BV38" s="355"/>
      <c r="BW38" s="355"/>
      <c r="BX38" s="355"/>
      <c r="CA38" s="355" t="s">
        <v>193</v>
      </c>
      <c r="CB38" s="355"/>
      <c r="CC38" s="355"/>
      <c r="CD38" s="355"/>
      <c r="CE38" s="355"/>
      <c r="CF38" s="355"/>
      <c r="CG38" s="355"/>
      <c r="CH38" s="355"/>
      <c r="CI38" s="355"/>
      <c r="CJ38" s="355"/>
      <c r="CK38" s="355"/>
      <c r="CL38" s="355"/>
      <c r="CM38" s="355"/>
      <c r="CN38" s="355"/>
      <c r="CO38" s="355"/>
      <c r="CP38" s="355"/>
      <c r="CQ38" s="355"/>
      <c r="CR38" s="355"/>
    </row>
    <row r="39" spans="1:96" s="34" customFormat="1" ht="3" customHeight="1" x14ac:dyDescent="0.15">
      <c r="AM39" s="35"/>
      <c r="AN39" s="35"/>
      <c r="AO39" s="35"/>
      <c r="AP39" s="35"/>
      <c r="AQ39" s="35"/>
      <c r="AR39" s="35"/>
      <c r="AS39" s="35"/>
      <c r="AT39" s="35"/>
      <c r="AU39" s="35"/>
      <c r="AV39" s="35"/>
      <c r="AW39" s="35"/>
      <c r="AX39" s="35"/>
      <c r="AY39" s="35"/>
      <c r="AZ39" s="35"/>
      <c r="BA39" s="35"/>
      <c r="BB39" s="35"/>
      <c r="BC39" s="35"/>
      <c r="BD39" s="35"/>
      <c r="BG39" s="35"/>
      <c r="BH39" s="35"/>
      <c r="BI39" s="35"/>
      <c r="BJ39" s="35"/>
      <c r="BK39" s="35"/>
      <c r="BL39" s="35"/>
      <c r="BM39" s="35"/>
      <c r="BN39" s="35"/>
      <c r="BO39" s="35"/>
      <c r="BP39" s="35"/>
      <c r="BQ39" s="35"/>
      <c r="BR39" s="35"/>
      <c r="BS39" s="35"/>
      <c r="BT39" s="35"/>
      <c r="BU39" s="35"/>
      <c r="BV39" s="35"/>
      <c r="BW39" s="35"/>
      <c r="BX39" s="35"/>
      <c r="CA39" s="35"/>
      <c r="CB39" s="35"/>
      <c r="CC39" s="35"/>
      <c r="CD39" s="35"/>
      <c r="CE39" s="35"/>
      <c r="CF39" s="35"/>
      <c r="CG39" s="35"/>
      <c r="CH39" s="35"/>
      <c r="CI39" s="35"/>
      <c r="CJ39" s="35"/>
      <c r="CK39" s="35"/>
      <c r="CL39" s="35"/>
      <c r="CM39" s="35"/>
      <c r="CN39" s="35"/>
      <c r="CO39" s="35"/>
      <c r="CP39" s="35"/>
      <c r="CQ39" s="35"/>
      <c r="CR39" s="35"/>
    </row>
    <row r="40" spans="1:96" x14ac:dyDescent="0.2">
      <c r="I40" s="360" t="s">
        <v>194</v>
      </c>
      <c r="J40" s="360"/>
      <c r="K40" s="347"/>
      <c r="L40" s="347"/>
      <c r="M40" s="347"/>
      <c r="N40" s="359" t="s">
        <v>194</v>
      </c>
      <c r="O40" s="359"/>
      <c r="Q40" s="347"/>
      <c r="R40" s="347"/>
      <c r="S40" s="347"/>
      <c r="T40" s="347"/>
      <c r="U40" s="347"/>
      <c r="V40" s="347"/>
      <c r="W40" s="347"/>
      <c r="X40" s="347"/>
      <c r="Y40" s="347"/>
      <c r="Z40" s="347"/>
      <c r="AA40" s="347"/>
      <c r="AB40" s="347"/>
      <c r="AC40" s="347"/>
      <c r="AD40" s="347"/>
      <c r="AE40" s="347"/>
      <c r="AF40" s="360">
        <v>20</v>
      </c>
      <c r="AG40" s="360"/>
      <c r="AH40" s="360"/>
      <c r="AI40" s="361"/>
      <c r="AJ40" s="361"/>
      <c r="AK40" s="361"/>
      <c r="AL40" s="33" t="s">
        <v>195</v>
      </c>
    </row>
    <row r="41" spans="1:96" ht="12" thickBot="1" x14ac:dyDescent="0.25"/>
    <row r="42" spans="1:96" ht="3" customHeight="1" x14ac:dyDescent="0.2">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7"/>
    </row>
    <row r="43" spans="1:96" x14ac:dyDescent="0.2">
      <c r="A43" s="38" t="s">
        <v>120</v>
      </c>
      <c r="CM43" s="39"/>
    </row>
    <row r="44" spans="1:96" x14ac:dyDescent="0.2">
      <c r="A44" s="368"/>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4"/>
      <c r="BA44" s="354"/>
      <c r="BB44" s="354"/>
      <c r="BC44" s="354"/>
      <c r="BD44" s="354"/>
      <c r="BE44" s="354"/>
      <c r="BF44" s="354"/>
      <c r="BG44" s="354"/>
      <c r="BH44" s="354"/>
      <c r="BI44" s="354"/>
      <c r="BJ44" s="354"/>
      <c r="BK44" s="354"/>
      <c r="BL44" s="354"/>
      <c r="BM44" s="354"/>
      <c r="BN44" s="354"/>
      <c r="BO44" s="354"/>
      <c r="BP44" s="354"/>
      <c r="BQ44" s="354"/>
      <c r="BR44" s="354"/>
      <c r="BS44" s="354"/>
      <c r="BT44" s="354"/>
      <c r="BU44" s="354"/>
      <c r="BV44" s="354"/>
      <c r="BW44" s="354"/>
      <c r="BX44" s="354"/>
      <c r="BY44" s="354"/>
      <c r="BZ44" s="354"/>
      <c r="CA44" s="354"/>
      <c r="CB44" s="354"/>
      <c r="CC44" s="354"/>
      <c r="CD44" s="354"/>
      <c r="CE44" s="354"/>
      <c r="CF44" s="354"/>
      <c r="CG44" s="354"/>
      <c r="CH44" s="354"/>
      <c r="CI44" s="354"/>
      <c r="CJ44" s="354"/>
      <c r="CK44" s="354"/>
      <c r="CL44" s="354"/>
      <c r="CM44" s="369"/>
    </row>
    <row r="45" spans="1:96" s="34" customFormat="1" ht="8.25" x14ac:dyDescent="0.15">
      <c r="A45" s="370" t="s">
        <v>196</v>
      </c>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355"/>
      <c r="CJ45" s="355"/>
      <c r="CK45" s="355"/>
      <c r="CL45" s="355"/>
      <c r="CM45" s="371"/>
    </row>
    <row r="46" spans="1:96" s="34" customFormat="1" ht="6" customHeight="1" x14ac:dyDescent="0.15">
      <c r="A46" s="40"/>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41"/>
    </row>
    <row r="47" spans="1:96" x14ac:dyDescent="0.2">
      <c r="A47" s="368"/>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69"/>
    </row>
    <row r="48" spans="1:96" s="34" customFormat="1" ht="8.25" x14ac:dyDescent="0.15">
      <c r="A48" s="370" t="s">
        <v>4</v>
      </c>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AH48" s="355" t="s">
        <v>5</v>
      </c>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71"/>
    </row>
    <row r="49" spans="1:161" x14ac:dyDescent="0.2">
      <c r="A49" s="38"/>
      <c r="CM49" s="39"/>
    </row>
    <row r="50" spans="1:161" x14ac:dyDescent="0.2">
      <c r="A50" s="367" t="s">
        <v>194</v>
      </c>
      <c r="B50" s="360"/>
      <c r="C50" s="347"/>
      <c r="D50" s="347"/>
      <c r="E50" s="347"/>
      <c r="F50" s="359" t="s">
        <v>194</v>
      </c>
      <c r="G50" s="359"/>
      <c r="I50" s="347"/>
      <c r="J50" s="347"/>
      <c r="K50" s="347"/>
      <c r="L50" s="347"/>
      <c r="M50" s="347"/>
      <c r="N50" s="347"/>
      <c r="O50" s="347"/>
      <c r="P50" s="347"/>
      <c r="Q50" s="347"/>
      <c r="R50" s="347"/>
      <c r="S50" s="347"/>
      <c r="T50" s="347"/>
      <c r="U50" s="347"/>
      <c r="V50" s="347"/>
      <c r="W50" s="347"/>
      <c r="X50" s="360">
        <v>20</v>
      </c>
      <c r="Y50" s="360"/>
      <c r="Z50" s="360"/>
      <c r="AA50" s="361"/>
      <c r="AB50" s="361"/>
      <c r="AC50" s="361"/>
      <c r="AD50" s="33" t="s">
        <v>195</v>
      </c>
      <c r="CM50" s="39"/>
    </row>
    <row r="51" spans="1:161" ht="3" customHeight="1" thickBot="1" x14ac:dyDescent="0.25">
      <c r="A51" s="42"/>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4"/>
    </row>
    <row r="52" spans="1:161"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row>
    <row r="53" spans="1:161" s="47" customFormat="1" ht="12" customHeight="1" x14ac:dyDescent="0.2">
      <c r="A53" s="46" t="s">
        <v>249</v>
      </c>
    </row>
    <row r="54" spans="1:161" s="47" customFormat="1" ht="40.5" customHeight="1" x14ac:dyDescent="0.2">
      <c r="A54" s="362" t="s">
        <v>250</v>
      </c>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63"/>
      <c r="CH54" s="363"/>
      <c r="CI54" s="363"/>
      <c r="CJ54" s="363"/>
      <c r="CK54" s="363"/>
      <c r="CL54" s="363"/>
      <c r="CM54" s="363"/>
      <c r="CN54" s="363"/>
      <c r="CO54" s="363"/>
      <c r="CP54" s="363"/>
      <c r="CQ54" s="363"/>
      <c r="CR54" s="363"/>
      <c r="CS54" s="363"/>
      <c r="CT54" s="363"/>
      <c r="CU54" s="363"/>
      <c r="CV54" s="363"/>
      <c r="CW54" s="363"/>
      <c r="CX54" s="363"/>
      <c r="CY54" s="363"/>
      <c r="CZ54" s="363"/>
      <c r="DA54" s="363"/>
      <c r="DB54" s="363"/>
      <c r="DC54" s="363"/>
      <c r="DD54" s="363"/>
      <c r="DE54" s="363"/>
      <c r="DF54" s="363"/>
      <c r="DG54" s="363"/>
      <c r="DH54" s="363"/>
      <c r="DI54" s="363"/>
      <c r="DJ54" s="363"/>
      <c r="DK54" s="363"/>
      <c r="DL54" s="363"/>
      <c r="DM54" s="363"/>
      <c r="DN54" s="363"/>
      <c r="DO54" s="363"/>
      <c r="DP54" s="363"/>
      <c r="DQ54" s="363"/>
      <c r="DR54" s="363"/>
      <c r="DS54" s="363"/>
      <c r="DT54" s="363"/>
      <c r="DU54" s="363"/>
      <c r="DV54" s="363"/>
      <c r="DW54" s="363"/>
      <c r="DX54" s="363"/>
      <c r="DY54" s="363"/>
      <c r="DZ54" s="363"/>
      <c r="EA54" s="363"/>
      <c r="EB54" s="363"/>
      <c r="EC54" s="363"/>
      <c r="ED54" s="363"/>
      <c r="EE54" s="363"/>
      <c r="EF54" s="363"/>
      <c r="EG54" s="363"/>
      <c r="EH54" s="363"/>
      <c r="EI54" s="363"/>
      <c r="EJ54" s="363"/>
      <c r="EK54" s="363"/>
      <c r="EL54" s="363"/>
      <c r="EM54" s="363"/>
      <c r="EN54" s="363"/>
      <c r="EO54" s="363"/>
      <c r="EP54" s="363"/>
      <c r="EQ54" s="363"/>
      <c r="ER54" s="363"/>
      <c r="ES54" s="363"/>
      <c r="ET54" s="363"/>
      <c r="EU54" s="363"/>
      <c r="EV54" s="363"/>
      <c r="EW54" s="363"/>
      <c r="EX54" s="363"/>
      <c r="EY54" s="363"/>
      <c r="EZ54" s="363"/>
      <c r="FA54" s="363"/>
      <c r="FB54" s="363"/>
      <c r="FC54" s="363"/>
      <c r="FD54" s="363"/>
      <c r="FE54" s="363"/>
    </row>
    <row r="55" spans="1:161" s="47" customFormat="1" ht="21" customHeight="1" x14ac:dyDescent="0.2">
      <c r="A55" s="364" t="s">
        <v>251</v>
      </c>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364"/>
      <c r="AZ55" s="364"/>
      <c r="BA55" s="364"/>
      <c r="BB55" s="364"/>
      <c r="BC55" s="364"/>
      <c r="BD55" s="364"/>
      <c r="BE55" s="364"/>
      <c r="BF55" s="364"/>
      <c r="BG55" s="364"/>
      <c r="BH55" s="364"/>
      <c r="BI55" s="364"/>
      <c r="BJ55" s="364"/>
      <c r="BK55" s="364"/>
      <c r="BL55" s="364"/>
      <c r="BM55" s="364"/>
      <c r="BN55" s="364"/>
      <c r="BO55" s="364"/>
      <c r="BP55" s="364"/>
      <c r="BQ55" s="364"/>
      <c r="BR55" s="364"/>
      <c r="BS55" s="364"/>
      <c r="BT55" s="364"/>
      <c r="BU55" s="364"/>
      <c r="BV55" s="364"/>
      <c r="BW55" s="364"/>
      <c r="BX55" s="364"/>
      <c r="BY55" s="364"/>
      <c r="BZ55" s="364"/>
      <c r="CA55" s="364"/>
      <c r="CB55" s="364"/>
      <c r="CC55" s="364"/>
      <c r="CD55" s="364"/>
      <c r="CE55" s="364"/>
      <c r="CF55" s="364"/>
      <c r="CG55" s="364"/>
      <c r="CH55" s="364"/>
      <c r="CI55" s="364"/>
      <c r="CJ55" s="364"/>
      <c r="CK55" s="364"/>
      <c r="CL55" s="364"/>
      <c r="CM55" s="364"/>
      <c r="CN55" s="364"/>
      <c r="CO55" s="364"/>
      <c r="CP55" s="364"/>
      <c r="CQ55" s="364"/>
      <c r="CR55" s="364"/>
      <c r="CS55" s="364"/>
      <c r="CT55" s="364"/>
      <c r="CU55" s="364"/>
      <c r="CV55" s="364"/>
      <c r="CW55" s="364"/>
      <c r="CX55" s="364"/>
      <c r="CY55" s="364"/>
      <c r="CZ55" s="364"/>
      <c r="DA55" s="364"/>
      <c r="DB55" s="364"/>
      <c r="DC55" s="364"/>
      <c r="DD55" s="364"/>
      <c r="DE55" s="364"/>
      <c r="DF55" s="364"/>
      <c r="DG55" s="364"/>
      <c r="DH55" s="364"/>
      <c r="DI55" s="364"/>
      <c r="DJ55" s="364"/>
      <c r="DK55" s="364"/>
      <c r="DL55" s="364"/>
      <c r="DM55" s="364"/>
      <c r="DN55" s="364"/>
      <c r="DO55" s="364"/>
      <c r="DP55" s="364"/>
      <c r="DQ55" s="364"/>
      <c r="DR55" s="364"/>
      <c r="DS55" s="364"/>
      <c r="DT55" s="364"/>
      <c r="DU55" s="364"/>
      <c r="DV55" s="364"/>
      <c r="DW55" s="364"/>
      <c r="DX55" s="364"/>
      <c r="DY55" s="364"/>
      <c r="DZ55" s="364"/>
      <c r="EA55" s="364"/>
      <c r="EB55" s="364"/>
      <c r="EC55" s="364"/>
      <c r="ED55" s="364"/>
      <c r="EE55" s="364"/>
      <c r="EF55" s="364"/>
      <c r="EG55" s="364"/>
      <c r="EH55" s="364"/>
      <c r="EI55" s="364"/>
      <c r="EJ55" s="364"/>
      <c r="EK55" s="364"/>
      <c r="EL55" s="364"/>
      <c r="EM55" s="364"/>
      <c r="EN55" s="364"/>
      <c r="EO55" s="364"/>
      <c r="EP55" s="364"/>
      <c r="EQ55" s="364"/>
      <c r="ER55" s="364"/>
      <c r="ES55" s="364"/>
      <c r="ET55" s="364"/>
      <c r="EU55" s="364"/>
      <c r="EV55" s="364"/>
      <c r="EW55" s="364"/>
      <c r="EX55" s="364"/>
      <c r="EY55" s="364"/>
      <c r="EZ55" s="364"/>
      <c r="FA55" s="364"/>
      <c r="FB55" s="364"/>
      <c r="FC55" s="364"/>
      <c r="FD55" s="364"/>
      <c r="FE55" s="364"/>
    </row>
    <row r="56" spans="1:161" s="47" customFormat="1" ht="11.25" customHeight="1" x14ac:dyDescent="0.2">
      <c r="A56" s="46" t="s">
        <v>252</v>
      </c>
    </row>
    <row r="57" spans="1:161" s="47" customFormat="1" ht="11.25" customHeight="1" x14ac:dyDescent="0.2">
      <c r="A57" s="46" t="s">
        <v>253</v>
      </c>
    </row>
    <row r="58" spans="1:161" s="47" customFormat="1" ht="11.25" customHeight="1" x14ac:dyDescent="0.2">
      <c r="A58" s="46" t="s">
        <v>254</v>
      </c>
    </row>
    <row r="59" spans="1:161" s="47" customFormat="1" ht="20.25" customHeight="1" x14ac:dyDescent="0.2">
      <c r="A59" s="365" t="s">
        <v>255</v>
      </c>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c r="CV59" s="366"/>
      <c r="CW59" s="366"/>
      <c r="CX59" s="366"/>
      <c r="CY59" s="366"/>
      <c r="CZ59" s="366"/>
      <c r="DA59" s="366"/>
      <c r="DB59" s="366"/>
      <c r="DC59" s="366"/>
      <c r="DD59" s="366"/>
      <c r="DE59" s="366"/>
      <c r="DF59" s="366"/>
      <c r="DG59" s="366"/>
      <c r="DH59" s="366"/>
      <c r="DI59" s="366"/>
      <c r="DJ59" s="366"/>
      <c r="DK59" s="366"/>
      <c r="DL59" s="366"/>
      <c r="DM59" s="366"/>
      <c r="DN59" s="366"/>
      <c r="DO59" s="366"/>
      <c r="DP59" s="366"/>
      <c r="DQ59" s="366"/>
      <c r="DR59" s="366"/>
      <c r="DS59" s="366"/>
      <c r="DT59" s="366"/>
      <c r="DU59" s="366"/>
      <c r="DV59" s="366"/>
      <c r="DW59" s="366"/>
      <c r="DX59" s="366"/>
      <c r="DY59" s="366"/>
      <c r="DZ59" s="366"/>
      <c r="EA59" s="366"/>
      <c r="EB59" s="366"/>
      <c r="EC59" s="366"/>
      <c r="ED59" s="366"/>
      <c r="EE59" s="366"/>
      <c r="EF59" s="366"/>
      <c r="EG59" s="366"/>
      <c r="EH59" s="366"/>
      <c r="EI59" s="366"/>
      <c r="EJ59" s="366"/>
      <c r="EK59" s="366"/>
      <c r="EL59" s="366"/>
      <c r="EM59" s="366"/>
      <c r="EN59" s="366"/>
      <c r="EO59" s="366"/>
      <c r="EP59" s="366"/>
      <c r="EQ59" s="366"/>
      <c r="ER59" s="366"/>
      <c r="ES59" s="366"/>
      <c r="ET59" s="366"/>
      <c r="EU59" s="366"/>
      <c r="EV59" s="366"/>
      <c r="EW59" s="366"/>
      <c r="EX59" s="366"/>
      <c r="EY59" s="366"/>
      <c r="EZ59" s="366"/>
      <c r="FA59" s="366"/>
      <c r="FB59" s="366"/>
      <c r="FC59" s="366"/>
      <c r="FD59" s="366"/>
      <c r="FE59" s="366"/>
    </row>
    <row r="60" spans="1:161" ht="3" customHeight="1" x14ac:dyDescent="0.2"/>
  </sheetData>
  <mergeCells count="246">
    <mergeCell ref="ES24:FE24"/>
    <mergeCell ref="A54:FE54"/>
    <mergeCell ref="A55:FE55"/>
    <mergeCell ref="A59:FE59"/>
    <mergeCell ref="A24:H24"/>
    <mergeCell ref="I24:CM24"/>
    <mergeCell ref="CN24:CU24"/>
    <mergeCell ref="CV24:DE24"/>
    <mergeCell ref="DF24:DR24"/>
    <mergeCell ref="DS24:EE24"/>
    <mergeCell ref="EF24:ER24"/>
    <mergeCell ref="A50:B50"/>
    <mergeCell ref="C50:E50"/>
    <mergeCell ref="F50:G50"/>
    <mergeCell ref="I50:W50"/>
    <mergeCell ref="X50:Z50"/>
    <mergeCell ref="AA50:AC50"/>
    <mergeCell ref="A44:CM44"/>
    <mergeCell ref="A45:CM45"/>
    <mergeCell ref="A47:Y47"/>
    <mergeCell ref="AH47:CM47"/>
    <mergeCell ref="A48:Y48"/>
    <mergeCell ref="AH48:CM48"/>
    <mergeCell ref="I40:J40"/>
    <mergeCell ref="K40:M40"/>
    <mergeCell ref="N40:O40"/>
    <mergeCell ref="Q40:AE40"/>
    <mergeCell ref="AF40:AH40"/>
    <mergeCell ref="AI40:AK40"/>
    <mergeCell ref="AM37:BD37"/>
    <mergeCell ref="BG37:BX37"/>
    <mergeCell ref="CA37:CR37"/>
    <mergeCell ref="AM38:BD38"/>
    <mergeCell ref="BG38:BX38"/>
    <mergeCell ref="CA38:CR38"/>
    <mergeCell ref="AQ34:BH34"/>
    <mergeCell ref="BK34:BV34"/>
    <mergeCell ref="BY34:CR34"/>
    <mergeCell ref="AQ35:BH35"/>
    <mergeCell ref="BK35:BV35"/>
    <mergeCell ref="BY35:CR35"/>
    <mergeCell ref="ES29:FE29"/>
    <mergeCell ref="A30:H31"/>
    <mergeCell ref="I30:CM30"/>
    <mergeCell ref="CN30:CU31"/>
    <mergeCell ref="CV30:DE31"/>
    <mergeCell ref="DF30:DR31"/>
    <mergeCell ref="DS30:EE31"/>
    <mergeCell ref="EF30:ER31"/>
    <mergeCell ref="ES30:FE31"/>
    <mergeCell ref="I31:CM31"/>
    <mergeCell ref="EF27:ER28"/>
    <mergeCell ref="ES27:FE28"/>
    <mergeCell ref="I28:CM28"/>
    <mergeCell ref="A29:H29"/>
    <mergeCell ref="I29:CM29"/>
    <mergeCell ref="CN29:CU29"/>
    <mergeCell ref="CV29:DE29"/>
    <mergeCell ref="DF29:DR29"/>
    <mergeCell ref="DS29:EE29"/>
    <mergeCell ref="EF29:ER29"/>
    <mergeCell ref="A27:H28"/>
    <mergeCell ref="I27:CM27"/>
    <mergeCell ref="CN27:CU28"/>
    <mergeCell ref="CV27:DE28"/>
    <mergeCell ref="DF27:DR28"/>
    <mergeCell ref="DS27:EE28"/>
    <mergeCell ref="EF25:ER25"/>
    <mergeCell ref="ES25:FE25"/>
    <mergeCell ref="A26:H26"/>
    <mergeCell ref="I26:CM26"/>
    <mergeCell ref="CN26:CU26"/>
    <mergeCell ref="CV26:DE26"/>
    <mergeCell ref="DF26:DR26"/>
    <mergeCell ref="DS26:EE26"/>
    <mergeCell ref="EF26:ER26"/>
    <mergeCell ref="ES26:FE26"/>
    <mergeCell ref="A25:H25"/>
    <mergeCell ref="I25:CM25"/>
    <mergeCell ref="CN25:CU25"/>
    <mergeCell ref="CV25:DE25"/>
    <mergeCell ref="DF25:DR25"/>
    <mergeCell ref="DS25:EE25"/>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s>
  <phoneticPr fontId="24" type="noConversion"/>
  <pageMargins left="0.59055118110236227" right="0.51181102362204722" top="0.78740157480314965" bottom="0.31496062992125984" header="0.19685039370078741" footer="0.19685039370078741"/>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activeCell="F47" sqref="F47"/>
    </sheetView>
  </sheetViews>
  <sheetFormatPr defaultColWidth="8.85546875" defaultRowHeight="11.25" x14ac:dyDescent="0.2"/>
  <cols>
    <col min="1" max="1" width="8.85546875" style="173"/>
    <col min="2" max="2" width="28.28515625" style="173" customWidth="1"/>
    <col min="3" max="3" width="8.85546875" style="173"/>
    <col min="4" max="4" width="9.85546875" style="200" bestFit="1" customWidth="1"/>
    <col min="5" max="5" width="11.140625" style="200" bestFit="1" customWidth="1"/>
    <col min="6" max="6" width="10.28515625" style="173" customWidth="1"/>
    <col min="7" max="7" width="9.7109375" style="173" customWidth="1"/>
    <col min="8" max="10" width="0" style="173" hidden="1" customWidth="1"/>
    <col min="11" max="16384" width="8.85546875" style="173"/>
  </cols>
  <sheetData>
    <row r="1" spans="1:17" x14ac:dyDescent="0.2">
      <c r="A1" s="375" t="s">
        <v>372</v>
      </c>
      <c r="B1" s="375"/>
      <c r="C1" s="375"/>
      <c r="D1" s="375"/>
      <c r="E1" s="375"/>
      <c r="F1" s="375"/>
      <c r="G1" s="375"/>
      <c r="H1" s="172"/>
      <c r="I1" s="172"/>
      <c r="J1" s="172"/>
    </row>
    <row r="2" spans="1:17" x14ac:dyDescent="0.2">
      <c r="A2" s="174"/>
      <c r="B2" s="175"/>
      <c r="C2" s="175"/>
      <c r="D2" s="201"/>
      <c r="E2" s="202"/>
      <c r="F2" s="175"/>
      <c r="G2" s="175"/>
      <c r="H2" s="172"/>
      <c r="I2" s="172"/>
      <c r="J2" s="172"/>
    </row>
    <row r="3" spans="1:17" ht="9" customHeight="1" x14ac:dyDescent="0.2">
      <c r="A3" s="376"/>
      <c r="B3" s="376"/>
      <c r="C3" s="376"/>
      <c r="D3" s="376"/>
      <c r="E3" s="376"/>
      <c r="F3" s="376"/>
      <c r="G3" s="376"/>
      <c r="H3" s="172"/>
      <c r="I3" s="172"/>
      <c r="J3" s="172"/>
      <c r="M3" s="377"/>
      <c r="N3" s="377"/>
      <c r="O3" s="377"/>
      <c r="P3" s="377"/>
      <c r="Q3" s="377"/>
    </row>
    <row r="4" spans="1:17" ht="30" customHeight="1" x14ac:dyDescent="0.2">
      <c r="A4" s="176" t="s">
        <v>89</v>
      </c>
      <c r="B4" s="177" t="s">
        <v>373</v>
      </c>
      <c r="C4" s="177" t="s">
        <v>374</v>
      </c>
      <c r="D4" s="378" t="s">
        <v>375</v>
      </c>
      <c r="E4" s="378"/>
      <c r="F4" s="378"/>
      <c r="G4" s="178" t="s">
        <v>376</v>
      </c>
      <c r="H4" s="379"/>
      <c r="I4" s="381"/>
      <c r="J4" s="383" t="s">
        <v>377</v>
      </c>
      <c r="M4" s="377"/>
      <c r="N4" s="377"/>
      <c r="O4" s="377"/>
      <c r="P4" s="377"/>
      <c r="Q4" s="377"/>
    </row>
    <row r="5" spans="1:17" ht="22.5" x14ac:dyDescent="0.2">
      <c r="A5" s="176"/>
      <c r="B5" s="179"/>
      <c r="C5" s="179"/>
      <c r="D5" s="203" t="s">
        <v>378</v>
      </c>
      <c r="E5" s="204" t="s">
        <v>379</v>
      </c>
      <c r="F5" s="180" t="s">
        <v>380</v>
      </c>
      <c r="G5" s="178"/>
      <c r="H5" s="380"/>
      <c r="I5" s="382"/>
      <c r="J5" s="384"/>
      <c r="M5" s="377"/>
      <c r="N5" s="377"/>
      <c r="O5" s="377"/>
      <c r="P5" s="377"/>
      <c r="Q5" s="377"/>
    </row>
    <row r="6" spans="1:17" ht="9" customHeight="1" x14ac:dyDescent="0.2">
      <c r="A6" s="176">
        <v>1</v>
      </c>
      <c r="B6" s="181" t="s">
        <v>381</v>
      </c>
      <c r="C6" s="177">
        <v>212</v>
      </c>
      <c r="D6" s="203"/>
      <c r="E6" s="204"/>
      <c r="F6" s="182"/>
      <c r="G6" s="183"/>
      <c r="H6" s="183"/>
      <c r="I6" s="183"/>
      <c r="J6" s="184">
        <f>G6-F6</f>
        <v>0</v>
      </c>
      <c r="M6" s="377"/>
      <c r="N6" s="377"/>
      <c r="O6" s="377"/>
      <c r="P6" s="377"/>
      <c r="Q6" s="377"/>
    </row>
    <row r="7" spans="1:17" ht="9" customHeight="1" x14ac:dyDescent="0.2">
      <c r="A7" s="185"/>
      <c r="B7" s="185" t="s">
        <v>382</v>
      </c>
      <c r="C7" s="186"/>
      <c r="D7" s="205"/>
      <c r="E7" s="206"/>
      <c r="F7" s="187">
        <f>F6</f>
        <v>0</v>
      </c>
      <c r="G7" s="187">
        <f>G6</f>
        <v>0</v>
      </c>
      <c r="H7" s="182">
        <f>H6</f>
        <v>0</v>
      </c>
      <c r="I7" s="182">
        <f>I6</f>
        <v>0</v>
      </c>
      <c r="J7" s="182">
        <f>J6</f>
        <v>0</v>
      </c>
      <c r="M7" s="377"/>
      <c r="N7" s="377"/>
      <c r="O7" s="377"/>
      <c r="P7" s="377"/>
      <c r="Q7" s="377"/>
    </row>
    <row r="8" spans="1:17" ht="9" customHeight="1" x14ac:dyDescent="0.2">
      <c r="A8" s="188">
        <v>2</v>
      </c>
      <c r="B8" s="179" t="s">
        <v>383</v>
      </c>
      <c r="C8" s="372">
        <v>221</v>
      </c>
      <c r="D8" s="207">
        <v>12</v>
      </c>
      <c r="E8" s="207">
        <v>800</v>
      </c>
      <c r="F8" s="184">
        <f>D8*E8</f>
        <v>9600</v>
      </c>
      <c r="G8" s="184"/>
      <c r="H8" s="184"/>
      <c r="I8" s="184"/>
      <c r="J8" s="184">
        <f>G8-H8-I8</f>
        <v>0</v>
      </c>
      <c r="M8" s="377"/>
      <c r="N8" s="377"/>
      <c r="O8" s="377"/>
      <c r="P8" s="377"/>
      <c r="Q8" s="377"/>
    </row>
    <row r="9" spans="1:17" x14ac:dyDescent="0.2">
      <c r="A9" s="188">
        <v>3</v>
      </c>
      <c r="B9" s="179" t="s">
        <v>384</v>
      </c>
      <c r="C9" s="374"/>
      <c r="D9" s="207"/>
      <c r="E9" s="207"/>
      <c r="F9" s="184">
        <f>D9*E9</f>
        <v>0</v>
      </c>
      <c r="G9" s="184"/>
      <c r="H9" s="184"/>
      <c r="I9" s="184"/>
      <c r="J9" s="184">
        <f>F9-H9-I9</f>
        <v>0</v>
      </c>
    </row>
    <row r="10" spans="1:17" x14ac:dyDescent="0.2">
      <c r="A10" s="189"/>
      <c r="B10" s="189" t="s">
        <v>385</v>
      </c>
      <c r="C10" s="190"/>
      <c r="D10" s="208"/>
      <c r="E10" s="208"/>
      <c r="F10" s="191">
        <f>SUM(F8:F9)</f>
        <v>9600</v>
      </c>
      <c r="G10" s="191">
        <f>SUM(G8:G9)</f>
        <v>0</v>
      </c>
      <c r="H10" s="184">
        <f>SUM(H8:H9)</f>
        <v>0</v>
      </c>
      <c r="I10" s="184">
        <f>SUM(I8:I9)</f>
        <v>0</v>
      </c>
      <c r="J10" s="184">
        <f>SUM(J8:J9)</f>
        <v>0</v>
      </c>
    </row>
    <row r="11" spans="1:17" ht="9" customHeight="1" x14ac:dyDescent="0.2">
      <c r="A11" s="188">
        <v>4</v>
      </c>
      <c r="B11" s="179" t="s">
        <v>386</v>
      </c>
      <c r="C11" s="372">
        <v>225</v>
      </c>
      <c r="D11" s="207">
        <v>12</v>
      </c>
      <c r="E11" s="207">
        <v>1000</v>
      </c>
      <c r="F11" s="184">
        <f t="shared" ref="F11:F30" si="0">D11*E11</f>
        <v>12000</v>
      </c>
      <c r="G11" s="184"/>
      <c r="H11" s="184"/>
      <c r="I11" s="184"/>
      <c r="J11" s="184">
        <f>G11-H11-I11</f>
        <v>0</v>
      </c>
    </row>
    <row r="12" spans="1:17" hidden="1" x14ac:dyDescent="0.2">
      <c r="A12" s="188">
        <v>5</v>
      </c>
      <c r="B12" s="179" t="s">
        <v>387</v>
      </c>
      <c r="C12" s="373"/>
      <c r="D12" s="207"/>
      <c r="E12" s="207"/>
      <c r="F12" s="184">
        <f t="shared" si="0"/>
        <v>0</v>
      </c>
      <c r="G12" s="184"/>
      <c r="H12" s="184"/>
      <c r="I12" s="184"/>
      <c r="J12" s="184"/>
    </row>
    <row r="13" spans="1:17" x14ac:dyDescent="0.2">
      <c r="A13" s="188">
        <v>6</v>
      </c>
      <c r="B13" s="192" t="s">
        <v>404</v>
      </c>
      <c r="C13" s="373"/>
      <c r="D13" s="207">
        <v>12</v>
      </c>
      <c r="E13" s="207">
        <v>2000</v>
      </c>
      <c r="F13" s="184">
        <f t="shared" si="0"/>
        <v>24000</v>
      </c>
      <c r="G13" s="184"/>
      <c r="H13" s="184"/>
      <c r="I13" s="184"/>
      <c r="J13" s="184">
        <f t="shared" ref="J13:J25" si="1">G13-H13-I13</f>
        <v>0</v>
      </c>
    </row>
    <row r="14" spans="1:17" ht="9" customHeight="1" x14ac:dyDescent="0.2">
      <c r="A14" s="188">
        <v>7</v>
      </c>
      <c r="B14" s="179" t="s">
        <v>388</v>
      </c>
      <c r="C14" s="373"/>
      <c r="D14" s="207">
        <v>12</v>
      </c>
      <c r="E14" s="207">
        <v>2500</v>
      </c>
      <c r="F14" s="184">
        <f t="shared" si="0"/>
        <v>30000</v>
      </c>
      <c r="G14" s="184"/>
      <c r="H14" s="184"/>
      <c r="I14" s="184"/>
      <c r="J14" s="184">
        <f t="shared" si="1"/>
        <v>0</v>
      </c>
    </row>
    <row r="15" spans="1:17" x14ac:dyDescent="0.2">
      <c r="A15" s="188">
        <v>8</v>
      </c>
      <c r="B15" s="192" t="s">
        <v>389</v>
      </c>
      <c r="C15" s="373"/>
      <c r="D15" s="209">
        <v>1</v>
      </c>
      <c r="E15" s="207">
        <v>70000</v>
      </c>
      <c r="F15" s="184">
        <f t="shared" si="0"/>
        <v>70000</v>
      </c>
      <c r="G15" s="184"/>
      <c r="H15" s="184"/>
      <c r="I15" s="184"/>
      <c r="J15" s="184">
        <f t="shared" si="1"/>
        <v>0</v>
      </c>
    </row>
    <row r="16" spans="1:17" ht="24" customHeight="1" x14ac:dyDescent="0.2">
      <c r="A16" s="188">
        <v>9</v>
      </c>
      <c r="B16" s="192" t="s">
        <v>414</v>
      </c>
      <c r="C16" s="373"/>
      <c r="D16" s="209">
        <v>12</v>
      </c>
      <c r="E16" s="207">
        <v>3500</v>
      </c>
      <c r="F16" s="184">
        <f t="shared" si="0"/>
        <v>42000</v>
      </c>
      <c r="G16" s="184"/>
      <c r="H16" s="184"/>
      <c r="I16" s="184"/>
      <c r="J16" s="184">
        <f t="shared" si="1"/>
        <v>0</v>
      </c>
    </row>
    <row r="17" spans="1:12" x14ac:dyDescent="0.2">
      <c r="A17" s="188">
        <v>10</v>
      </c>
      <c r="B17" s="192" t="s">
        <v>390</v>
      </c>
      <c r="C17" s="373"/>
      <c r="D17" s="207"/>
      <c r="E17" s="207"/>
      <c r="F17" s="184">
        <f t="shared" si="0"/>
        <v>0</v>
      </c>
      <c r="G17" s="184"/>
      <c r="H17" s="184"/>
      <c r="I17" s="184"/>
      <c r="J17" s="184">
        <f t="shared" si="1"/>
        <v>0</v>
      </c>
    </row>
    <row r="18" spans="1:12" x14ac:dyDescent="0.2">
      <c r="A18" s="188">
        <v>11</v>
      </c>
      <c r="B18" s="179" t="s">
        <v>424</v>
      </c>
      <c r="C18" s="373"/>
      <c r="D18" s="207">
        <v>4</v>
      </c>
      <c r="E18" s="207">
        <v>1012</v>
      </c>
      <c r="F18" s="184">
        <f t="shared" si="0"/>
        <v>4048</v>
      </c>
      <c r="G18" s="184"/>
      <c r="H18" s="184"/>
      <c r="I18" s="184"/>
      <c r="J18" s="184">
        <f t="shared" si="1"/>
        <v>0</v>
      </c>
    </row>
    <row r="19" spans="1:12" x14ac:dyDescent="0.2">
      <c r="A19" s="188">
        <v>12</v>
      </c>
      <c r="B19" s="192" t="s">
        <v>391</v>
      </c>
      <c r="C19" s="373"/>
      <c r="D19" s="207"/>
      <c r="E19" s="207"/>
      <c r="F19" s="184">
        <f t="shared" si="0"/>
        <v>0</v>
      </c>
      <c r="G19" s="184"/>
      <c r="H19" s="184"/>
      <c r="I19" s="184"/>
      <c r="J19" s="184">
        <f t="shared" si="1"/>
        <v>0</v>
      </c>
    </row>
    <row r="20" spans="1:12" x14ac:dyDescent="0.2">
      <c r="A20" s="188">
        <v>13</v>
      </c>
      <c r="B20" s="179" t="s">
        <v>425</v>
      </c>
      <c r="C20" s="373"/>
      <c r="D20" s="207">
        <v>12</v>
      </c>
      <c r="E20" s="207">
        <v>2500</v>
      </c>
      <c r="F20" s="184">
        <f t="shared" si="0"/>
        <v>30000</v>
      </c>
      <c r="G20" s="184"/>
      <c r="H20" s="184"/>
      <c r="I20" s="184"/>
      <c r="J20" s="184">
        <f t="shared" si="1"/>
        <v>0</v>
      </c>
    </row>
    <row r="21" spans="1:12" x14ac:dyDescent="0.2">
      <c r="A21" s="188">
        <v>14</v>
      </c>
      <c r="B21" s="179" t="s">
        <v>393</v>
      </c>
      <c r="C21" s="373"/>
      <c r="D21" s="207">
        <v>5</v>
      </c>
      <c r="E21" s="207">
        <v>13000</v>
      </c>
      <c r="F21" s="184">
        <f t="shared" si="0"/>
        <v>65000</v>
      </c>
      <c r="G21" s="184"/>
      <c r="H21" s="184"/>
      <c r="I21" s="184"/>
      <c r="J21" s="184">
        <f t="shared" si="1"/>
        <v>0</v>
      </c>
    </row>
    <row r="22" spans="1:12" x14ac:dyDescent="0.2">
      <c r="A22" s="188">
        <v>15</v>
      </c>
      <c r="B22" s="179" t="s">
        <v>394</v>
      </c>
      <c r="C22" s="373"/>
      <c r="D22" s="207">
        <v>5</v>
      </c>
      <c r="E22" s="207">
        <v>20000</v>
      </c>
      <c r="F22" s="184">
        <f t="shared" si="0"/>
        <v>100000</v>
      </c>
      <c r="G22" s="184"/>
      <c r="H22" s="184"/>
      <c r="I22" s="184"/>
      <c r="J22" s="184">
        <f t="shared" si="1"/>
        <v>0</v>
      </c>
    </row>
    <row r="23" spans="1:12" x14ac:dyDescent="0.2">
      <c r="A23" s="188">
        <v>16</v>
      </c>
      <c r="B23" s="179" t="s">
        <v>395</v>
      </c>
      <c r="C23" s="373"/>
      <c r="D23" s="207">
        <v>10</v>
      </c>
      <c r="E23" s="207">
        <v>5000</v>
      </c>
      <c r="F23" s="184">
        <f t="shared" si="0"/>
        <v>50000</v>
      </c>
      <c r="G23" s="184"/>
      <c r="H23" s="184"/>
      <c r="I23" s="184"/>
      <c r="J23" s="184">
        <f t="shared" si="1"/>
        <v>0</v>
      </c>
    </row>
    <row r="24" spans="1:12" x14ac:dyDescent="0.2">
      <c r="A24" s="188">
        <v>17</v>
      </c>
      <c r="B24" s="193" t="s">
        <v>396</v>
      </c>
      <c r="C24" s="373"/>
      <c r="D24" s="207">
        <v>4</v>
      </c>
      <c r="E24" s="207">
        <v>5000</v>
      </c>
      <c r="F24" s="184">
        <f t="shared" si="0"/>
        <v>20000</v>
      </c>
      <c r="G24" s="184"/>
      <c r="H24" s="184"/>
      <c r="I24" s="184"/>
      <c r="J24" s="184">
        <f t="shared" si="1"/>
        <v>0</v>
      </c>
    </row>
    <row r="25" spans="1:12" hidden="1" x14ac:dyDescent="0.2">
      <c r="A25" s="188">
        <v>18</v>
      </c>
      <c r="B25" s="179" t="s">
        <v>392</v>
      </c>
      <c r="C25" s="373"/>
      <c r="D25" s="207"/>
      <c r="E25" s="207"/>
      <c r="F25" s="184">
        <f t="shared" si="0"/>
        <v>0</v>
      </c>
      <c r="G25" s="184"/>
      <c r="H25" s="184"/>
      <c r="I25" s="184"/>
      <c r="J25" s="184">
        <f t="shared" si="1"/>
        <v>0</v>
      </c>
    </row>
    <row r="26" spans="1:12" hidden="1" x14ac:dyDescent="0.2">
      <c r="A26" s="188">
        <v>19</v>
      </c>
      <c r="B26" s="179" t="s">
        <v>397</v>
      </c>
      <c r="C26" s="373"/>
      <c r="D26" s="207"/>
      <c r="E26" s="207"/>
      <c r="F26" s="184">
        <f t="shared" si="0"/>
        <v>0</v>
      </c>
      <c r="G26" s="184"/>
      <c r="H26" s="184"/>
      <c r="I26" s="184"/>
      <c r="J26" s="184"/>
    </row>
    <row r="27" spans="1:12" hidden="1" x14ac:dyDescent="0.2">
      <c r="A27" s="188">
        <v>20</v>
      </c>
      <c r="B27" s="179" t="s">
        <v>398</v>
      </c>
      <c r="C27" s="373"/>
      <c r="D27" s="207"/>
      <c r="E27" s="207"/>
      <c r="F27" s="184">
        <f t="shared" si="0"/>
        <v>0</v>
      </c>
      <c r="G27" s="184"/>
      <c r="H27" s="184"/>
      <c r="I27" s="184"/>
      <c r="J27" s="184"/>
    </row>
    <row r="28" spans="1:12" ht="22.5" hidden="1" x14ac:dyDescent="0.2">
      <c r="A28" s="188">
        <v>21</v>
      </c>
      <c r="B28" s="192" t="s">
        <v>399</v>
      </c>
      <c r="C28" s="373"/>
      <c r="D28" s="207"/>
      <c r="E28" s="207"/>
      <c r="F28" s="184">
        <f t="shared" si="0"/>
        <v>0</v>
      </c>
      <c r="G28" s="184"/>
      <c r="H28" s="184"/>
      <c r="I28" s="184"/>
      <c r="J28" s="184"/>
    </row>
    <row r="29" spans="1:12" hidden="1" x14ac:dyDescent="0.2">
      <c r="A29" s="188">
        <v>22</v>
      </c>
      <c r="B29" s="179" t="s">
        <v>400</v>
      </c>
      <c r="C29" s="373"/>
      <c r="D29" s="207"/>
      <c r="E29" s="207"/>
      <c r="F29" s="184">
        <f t="shared" si="0"/>
        <v>0</v>
      </c>
      <c r="G29" s="184"/>
      <c r="H29" s="184"/>
      <c r="I29" s="184"/>
      <c r="J29" s="184">
        <f>G29-H29-I29</f>
        <v>0</v>
      </c>
    </row>
    <row r="30" spans="1:12" x14ac:dyDescent="0.2">
      <c r="A30" s="188"/>
      <c r="B30" s="179"/>
      <c r="C30" s="374"/>
      <c r="D30" s="207"/>
      <c r="E30" s="207"/>
      <c r="F30" s="184">
        <f t="shared" si="0"/>
        <v>0</v>
      </c>
      <c r="G30" s="184"/>
      <c r="H30" s="184"/>
      <c r="I30" s="184"/>
      <c r="J30" s="184">
        <f>G30-H30-I30</f>
        <v>0</v>
      </c>
    </row>
    <row r="31" spans="1:12" s="194" customFormat="1" x14ac:dyDescent="0.2">
      <c r="A31" s="189"/>
      <c r="B31" s="189" t="s">
        <v>401</v>
      </c>
      <c r="C31" s="180"/>
      <c r="D31" s="208"/>
      <c r="E31" s="208"/>
      <c r="F31" s="191">
        <f>SUM(F11:F30)</f>
        <v>447048</v>
      </c>
      <c r="G31" s="191"/>
      <c r="H31" s="191">
        <f>SUM(H11:H30)</f>
        <v>0</v>
      </c>
      <c r="I31" s="191">
        <f>SUM(I11:I30)</f>
        <v>0</v>
      </c>
      <c r="J31" s="191">
        <f>SUM(J11:J30)</f>
        <v>0</v>
      </c>
    </row>
    <row r="32" spans="1:12" ht="9" customHeight="1" x14ac:dyDescent="0.2">
      <c r="A32" s="188">
        <v>24</v>
      </c>
      <c r="B32" s="179" t="s">
        <v>402</v>
      </c>
      <c r="C32" s="372">
        <v>226</v>
      </c>
      <c r="D32" s="207">
        <v>12</v>
      </c>
      <c r="E32" s="207">
        <v>949.01</v>
      </c>
      <c r="F32" s="184">
        <f t="shared" ref="F32:F40" si="2">D32*E32</f>
        <v>11388.119999999999</v>
      </c>
      <c r="G32" s="184"/>
      <c r="H32" s="184"/>
      <c r="I32" s="184"/>
      <c r="J32" s="184">
        <f t="shared" ref="J32:J43" si="3">G32-H32-I32</f>
        <v>0</v>
      </c>
      <c r="L32" s="195"/>
    </row>
    <row r="33" spans="1:12" hidden="1" x14ac:dyDescent="0.2">
      <c r="A33" s="188">
        <v>25</v>
      </c>
      <c r="B33" s="179" t="s">
        <v>403</v>
      </c>
      <c r="C33" s="373"/>
      <c r="D33" s="207"/>
      <c r="E33" s="207"/>
      <c r="F33" s="184">
        <f t="shared" si="2"/>
        <v>0</v>
      </c>
      <c r="G33" s="184">
        <v>436320</v>
      </c>
      <c r="H33" s="184"/>
      <c r="I33" s="184"/>
      <c r="J33" s="184">
        <f t="shared" si="3"/>
        <v>436320</v>
      </c>
    </row>
    <row r="34" spans="1:12" x14ac:dyDescent="0.2">
      <c r="A34" s="188">
        <v>26</v>
      </c>
      <c r="B34" s="192" t="s">
        <v>415</v>
      </c>
      <c r="C34" s="373"/>
      <c r="D34" s="207">
        <v>1</v>
      </c>
      <c r="E34" s="207">
        <v>10320</v>
      </c>
      <c r="F34" s="184">
        <f t="shared" si="2"/>
        <v>10320</v>
      </c>
      <c r="G34" s="184"/>
      <c r="H34" s="184"/>
      <c r="I34" s="184"/>
      <c r="J34" s="184">
        <f t="shared" si="3"/>
        <v>0</v>
      </c>
      <c r="L34" s="195"/>
    </row>
    <row r="35" spans="1:12" x14ac:dyDescent="0.2">
      <c r="A35" s="188">
        <v>27</v>
      </c>
      <c r="B35" s="192"/>
      <c r="C35" s="373"/>
      <c r="D35" s="207"/>
      <c r="E35" s="207"/>
      <c r="F35" s="184">
        <f t="shared" si="2"/>
        <v>0</v>
      </c>
      <c r="G35" s="184"/>
      <c r="H35" s="184"/>
      <c r="I35" s="184"/>
      <c r="J35" s="184">
        <f t="shared" si="3"/>
        <v>0</v>
      </c>
    </row>
    <row r="36" spans="1:12" x14ac:dyDescent="0.2">
      <c r="A36" s="188">
        <v>28</v>
      </c>
      <c r="B36" s="192" t="s">
        <v>405</v>
      </c>
      <c r="C36" s="373"/>
      <c r="D36" s="207">
        <v>1</v>
      </c>
      <c r="E36" s="207">
        <v>60000</v>
      </c>
      <c r="F36" s="184">
        <f t="shared" si="2"/>
        <v>60000</v>
      </c>
      <c r="G36" s="184"/>
      <c r="H36" s="184"/>
      <c r="I36" s="184"/>
      <c r="J36" s="184">
        <f t="shared" si="3"/>
        <v>0</v>
      </c>
    </row>
    <row r="37" spans="1:12" x14ac:dyDescent="0.2">
      <c r="A37" s="188">
        <v>29</v>
      </c>
      <c r="B37" s="179" t="s">
        <v>406</v>
      </c>
      <c r="C37" s="373"/>
      <c r="D37" s="207">
        <v>1</v>
      </c>
      <c r="E37" s="207">
        <v>320000</v>
      </c>
      <c r="F37" s="184">
        <f t="shared" si="2"/>
        <v>320000</v>
      </c>
      <c r="G37" s="184"/>
      <c r="H37" s="184"/>
      <c r="I37" s="184"/>
      <c r="J37" s="184">
        <f t="shared" si="3"/>
        <v>0</v>
      </c>
    </row>
    <row r="38" spans="1:12" hidden="1" x14ac:dyDescent="0.2">
      <c r="A38" s="188">
        <v>30</v>
      </c>
      <c r="B38" s="196"/>
      <c r="C38" s="373"/>
      <c r="D38" s="207"/>
      <c r="E38" s="207"/>
      <c r="F38" s="184">
        <f t="shared" si="2"/>
        <v>0</v>
      </c>
      <c r="G38" s="184"/>
      <c r="H38" s="184"/>
      <c r="I38" s="184"/>
      <c r="J38" s="184">
        <f t="shared" si="3"/>
        <v>0</v>
      </c>
    </row>
    <row r="39" spans="1:12" hidden="1" x14ac:dyDescent="0.2">
      <c r="A39" s="188">
        <v>31</v>
      </c>
      <c r="B39" s="196" t="s">
        <v>407</v>
      </c>
      <c r="C39" s="373"/>
      <c r="D39" s="207"/>
      <c r="E39" s="207"/>
      <c r="F39" s="184">
        <f t="shared" si="2"/>
        <v>0</v>
      </c>
      <c r="G39" s="184"/>
      <c r="H39" s="184"/>
      <c r="I39" s="184"/>
      <c r="J39" s="184">
        <f t="shared" si="3"/>
        <v>0</v>
      </c>
    </row>
    <row r="40" spans="1:12" x14ac:dyDescent="0.2">
      <c r="A40" s="188">
        <v>32</v>
      </c>
      <c r="B40" s="179" t="s">
        <v>426</v>
      </c>
      <c r="C40" s="373"/>
      <c r="D40" s="207">
        <v>1</v>
      </c>
      <c r="E40" s="207">
        <v>3600</v>
      </c>
      <c r="F40" s="184">
        <f t="shared" si="2"/>
        <v>3600</v>
      </c>
      <c r="G40" s="184"/>
      <c r="H40" s="184"/>
      <c r="I40" s="184"/>
      <c r="J40" s="184">
        <f t="shared" si="3"/>
        <v>0</v>
      </c>
    </row>
    <row r="41" spans="1:12" hidden="1" x14ac:dyDescent="0.2">
      <c r="A41" s="188">
        <v>33</v>
      </c>
      <c r="B41" s="179"/>
      <c r="C41" s="373"/>
      <c r="D41" s="207"/>
      <c r="E41" s="207"/>
      <c r="F41" s="184"/>
      <c r="G41" s="184"/>
      <c r="H41" s="184"/>
      <c r="I41" s="184"/>
      <c r="J41" s="184">
        <f t="shared" si="3"/>
        <v>0</v>
      </c>
    </row>
    <row r="42" spans="1:12" hidden="1" x14ac:dyDescent="0.2">
      <c r="A42" s="188">
        <v>34</v>
      </c>
      <c r="B42" s="179"/>
      <c r="C42" s="373"/>
      <c r="D42" s="207"/>
      <c r="E42" s="207"/>
      <c r="F42" s="184"/>
      <c r="G42" s="184"/>
      <c r="H42" s="184"/>
      <c r="I42" s="184"/>
      <c r="J42" s="184">
        <f t="shared" si="3"/>
        <v>0</v>
      </c>
    </row>
    <row r="43" spans="1:12" hidden="1" x14ac:dyDescent="0.2">
      <c r="A43" s="188">
        <v>35</v>
      </c>
      <c r="B43" s="179"/>
      <c r="C43" s="374"/>
      <c r="D43" s="207"/>
      <c r="E43" s="207"/>
      <c r="F43" s="184"/>
      <c r="G43" s="184"/>
      <c r="H43" s="184"/>
      <c r="I43" s="184"/>
      <c r="J43" s="184">
        <f t="shared" si="3"/>
        <v>0</v>
      </c>
    </row>
    <row r="44" spans="1:12" s="194" customFormat="1" x14ac:dyDescent="0.2">
      <c r="A44" s="189"/>
      <c r="B44" s="189" t="s">
        <v>408</v>
      </c>
      <c r="C44" s="185"/>
      <c r="D44" s="210"/>
      <c r="E44" s="210"/>
      <c r="F44" s="197">
        <f>SUM(F32:F43)</f>
        <v>405308.12</v>
      </c>
      <c r="G44" s="197"/>
      <c r="H44" s="197">
        <f>SUM(H32:H43)</f>
        <v>0</v>
      </c>
      <c r="I44" s="197">
        <f>SUM(I32:I43)</f>
        <v>0</v>
      </c>
      <c r="J44" s="197">
        <f>SUM(J32:J43)</f>
        <v>436320</v>
      </c>
    </row>
    <row r="45" spans="1:12" x14ac:dyDescent="0.2">
      <c r="A45" s="188">
        <v>36</v>
      </c>
      <c r="B45" s="179" t="s">
        <v>409</v>
      </c>
      <c r="C45" s="372">
        <v>340</v>
      </c>
      <c r="D45" s="211">
        <v>1</v>
      </c>
      <c r="E45" s="207">
        <v>150000</v>
      </c>
      <c r="F45" s="184">
        <f t="shared" ref="F45:F47" si="4">D45*E45</f>
        <v>150000</v>
      </c>
      <c r="G45" s="184"/>
      <c r="H45" s="184"/>
      <c r="I45" s="184"/>
      <c r="J45" s="184">
        <f>G45-H45-I45</f>
        <v>0</v>
      </c>
    </row>
    <row r="46" spans="1:12" x14ac:dyDescent="0.2">
      <c r="A46" s="188">
        <v>37</v>
      </c>
      <c r="B46" s="179" t="s">
        <v>410</v>
      </c>
      <c r="C46" s="373"/>
      <c r="D46" s="207">
        <v>1</v>
      </c>
      <c r="E46" s="207">
        <v>206843.88</v>
      </c>
      <c r="F46" s="184">
        <f t="shared" si="4"/>
        <v>206843.88</v>
      </c>
      <c r="G46" s="184"/>
      <c r="H46" s="184"/>
      <c r="I46" s="184"/>
      <c r="J46" s="184">
        <f>G46-H46-I46</f>
        <v>0</v>
      </c>
    </row>
    <row r="47" spans="1:12" ht="9" customHeight="1" x14ac:dyDescent="0.2">
      <c r="A47" s="188">
        <v>38</v>
      </c>
      <c r="B47" s="179" t="s">
        <v>411</v>
      </c>
      <c r="C47" s="373"/>
      <c r="D47" s="207">
        <v>1</v>
      </c>
      <c r="E47" s="207">
        <v>150000</v>
      </c>
      <c r="F47" s="184">
        <f t="shared" si="4"/>
        <v>150000</v>
      </c>
      <c r="G47" s="184"/>
      <c r="H47" s="184"/>
      <c r="I47" s="184"/>
      <c r="J47" s="184"/>
    </row>
    <row r="48" spans="1:12" hidden="1" x14ac:dyDescent="0.2">
      <c r="A48" s="188">
        <v>39</v>
      </c>
      <c r="B48" s="179" t="s">
        <v>412</v>
      </c>
      <c r="C48" s="373"/>
      <c r="D48" s="207">
        <v>0</v>
      </c>
      <c r="E48" s="207"/>
      <c r="F48" s="184"/>
      <c r="G48" s="184"/>
      <c r="H48" s="184"/>
      <c r="I48" s="184"/>
      <c r="J48" s="184"/>
    </row>
    <row r="49" spans="1:10" x14ac:dyDescent="0.2">
      <c r="A49" s="188">
        <v>40</v>
      </c>
      <c r="B49" s="179"/>
      <c r="C49" s="374"/>
      <c r="D49" s="207"/>
      <c r="E49" s="207"/>
      <c r="F49" s="184"/>
      <c r="G49" s="184"/>
      <c r="H49" s="184"/>
      <c r="I49" s="184"/>
      <c r="J49" s="184">
        <f>G49-H49-I49</f>
        <v>0</v>
      </c>
    </row>
    <row r="50" spans="1:10" s="194" customFormat="1" x14ac:dyDescent="0.2">
      <c r="A50" s="189"/>
      <c r="B50" s="189" t="s">
        <v>413</v>
      </c>
      <c r="C50" s="189"/>
      <c r="D50" s="210"/>
      <c r="E50" s="210"/>
      <c r="F50" s="197">
        <f>SUM(F45:F49)</f>
        <v>506843.88</v>
      </c>
      <c r="G50" s="197">
        <f>SUM(G45:G49)</f>
        <v>0</v>
      </c>
      <c r="H50" s="197">
        <f>SUM(H45:H49)</f>
        <v>0</v>
      </c>
      <c r="I50" s="197">
        <f>SUM(I45:I49)</f>
        <v>0</v>
      </c>
      <c r="J50" s="197">
        <f>SUM(J45:J49)</f>
        <v>0</v>
      </c>
    </row>
    <row r="51" spans="1:10" s="194" customFormat="1" x14ac:dyDescent="0.2">
      <c r="A51" s="189"/>
      <c r="B51" s="189" t="s">
        <v>365</v>
      </c>
      <c r="C51" s="189"/>
      <c r="D51" s="210"/>
      <c r="E51" s="210"/>
      <c r="F51" s="197">
        <f>F50+F44+F31+F10+F7</f>
        <v>1368800</v>
      </c>
      <c r="G51" s="197">
        <v>1368800</v>
      </c>
      <c r="H51" s="197">
        <f>H50+H44+H31+H10+H7</f>
        <v>0</v>
      </c>
      <c r="I51" s="197">
        <f>I50+I44+I31+I10+I7</f>
        <v>0</v>
      </c>
      <c r="J51" s="197">
        <f>J50+J44+J31+J10+J7</f>
        <v>436320</v>
      </c>
    </row>
    <row r="52" spans="1:10" x14ac:dyDescent="0.2">
      <c r="A52" s="198"/>
      <c r="B52" s="172"/>
      <c r="C52" s="172"/>
      <c r="D52" s="212"/>
      <c r="E52" s="212"/>
      <c r="F52" s="199"/>
      <c r="G52" s="199"/>
      <c r="H52" s="199"/>
      <c r="I52" s="199"/>
      <c r="J52" s="199"/>
    </row>
    <row r="55" spans="1:10" x14ac:dyDescent="0.2">
      <c r="F55" s="195">
        <f>G51-F51</f>
        <v>0</v>
      </c>
    </row>
    <row r="56" spans="1:10" x14ac:dyDescent="0.2">
      <c r="F56" s="200"/>
    </row>
  </sheetData>
  <mergeCells count="11">
    <mergeCell ref="M3:Q8"/>
    <mergeCell ref="D4:F4"/>
    <mergeCell ref="H4:H5"/>
    <mergeCell ref="I4:I5"/>
    <mergeCell ref="J4:J5"/>
    <mergeCell ref="C11:C30"/>
    <mergeCell ref="C32:C43"/>
    <mergeCell ref="C45:C49"/>
    <mergeCell ref="A1:G1"/>
    <mergeCell ref="A3:G3"/>
    <mergeCell ref="C8:C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9"/>
  <sheetViews>
    <sheetView tabSelected="1" zoomScale="160" zoomScaleNormal="160" workbookViewId="0">
      <pane xSplit="4" ySplit="3" topLeftCell="F4" activePane="bottomRight" state="frozen"/>
      <selection pane="topRight" activeCell="E1" sqref="E1"/>
      <selection pane="bottomLeft" activeCell="A4" sqref="A4"/>
      <selection pane="bottomRight" activeCell="D11" sqref="D11"/>
    </sheetView>
  </sheetViews>
  <sheetFormatPr defaultRowHeight="15" x14ac:dyDescent="0.25"/>
  <cols>
    <col min="1" max="1" width="9.140625" style="213"/>
    <col min="2" max="2" width="20.7109375" style="213" customWidth="1"/>
    <col min="3" max="3" width="9.140625" style="213"/>
    <col min="4" max="4" width="32.5703125" style="213" customWidth="1"/>
    <col min="5" max="13" width="17.7109375" style="213" customWidth="1"/>
    <col min="14" max="16384" width="9.140625" style="213"/>
  </cols>
  <sheetData>
    <row r="2" spans="2:13" x14ac:dyDescent="0.25">
      <c r="E2" s="385" t="s">
        <v>427</v>
      </c>
      <c r="F2" s="385"/>
      <c r="G2" s="385"/>
      <c r="H2" s="385" t="s">
        <v>428</v>
      </c>
      <c r="I2" s="385"/>
      <c r="J2" s="385"/>
      <c r="K2" s="385" t="s">
        <v>429</v>
      </c>
      <c r="L2" s="385"/>
      <c r="M2" s="385"/>
    </row>
    <row r="3" spans="2:13" s="216" customFormat="1" ht="45" x14ac:dyDescent="0.25">
      <c r="B3" s="214"/>
      <c r="C3" s="214"/>
      <c r="D3" s="214"/>
      <c r="E3" s="215" t="s">
        <v>430</v>
      </c>
      <c r="F3" s="215" t="s">
        <v>431</v>
      </c>
      <c r="G3" s="215" t="s">
        <v>432</v>
      </c>
      <c r="H3" s="215" t="s">
        <v>433</v>
      </c>
      <c r="I3" s="215" t="s">
        <v>434</v>
      </c>
      <c r="J3" s="215" t="s">
        <v>435</v>
      </c>
      <c r="K3" s="215" t="s">
        <v>436</v>
      </c>
      <c r="L3" s="215" t="s">
        <v>437</v>
      </c>
      <c r="M3" s="215" t="s">
        <v>438</v>
      </c>
    </row>
    <row r="4" spans="2:13" x14ac:dyDescent="0.25">
      <c r="B4" s="217" t="s">
        <v>445</v>
      </c>
      <c r="C4" s="218" t="s">
        <v>446</v>
      </c>
      <c r="D4" s="219" t="s">
        <v>439</v>
      </c>
      <c r="E4" s="220">
        <v>1201.0235327240043</v>
      </c>
      <c r="F4" s="220">
        <v>2751.82</v>
      </c>
      <c r="G4" s="225">
        <v>3305000.5778205697</v>
      </c>
      <c r="H4" s="220">
        <v>1155.3101697886311</v>
      </c>
      <c r="I4" s="220">
        <v>2870.15</v>
      </c>
      <c r="J4" s="220">
        <v>3315913.4838188398</v>
      </c>
      <c r="K4" s="220">
        <v>1171.0384926875213</v>
      </c>
      <c r="L4" s="220">
        <v>2772.23</v>
      </c>
      <c r="M4" s="220">
        <v>3246388.0405831272</v>
      </c>
    </row>
    <row r="5" spans="2:13" x14ac:dyDescent="0.25">
      <c r="C5" s="221" t="str">
        <f t="shared" ref="C5:C8" si="0">C4</f>
        <v>сош 26</v>
      </c>
      <c r="D5" s="222" t="s">
        <v>440</v>
      </c>
      <c r="E5" s="220">
        <v>1147.2759769394581</v>
      </c>
      <c r="F5" s="220">
        <v>167.70999999999998</v>
      </c>
      <c r="G5" s="225">
        <v>192409.65409251649</v>
      </c>
      <c r="H5" s="220">
        <v>1103.6083537065333</v>
      </c>
      <c r="I5" s="220">
        <v>165.565</v>
      </c>
      <c r="J5" s="220">
        <v>182718.91708142217</v>
      </c>
      <c r="K5" s="220">
        <v>1118.6328112028127</v>
      </c>
      <c r="L5" s="220">
        <v>166.89500000000001</v>
      </c>
      <c r="M5" s="220">
        <v>186694.22302569344</v>
      </c>
    </row>
    <row r="6" spans="2:13" s="227" customFormat="1" x14ac:dyDescent="0.25">
      <c r="C6" s="228" t="str">
        <f t="shared" si="0"/>
        <v>сош 26</v>
      </c>
      <c r="D6" s="229" t="s">
        <v>441</v>
      </c>
      <c r="E6" s="230">
        <v>125118.98343699201</v>
      </c>
      <c r="F6" s="230">
        <v>8.5114999999999998</v>
      </c>
      <c r="G6" s="231">
        <v>1064950.2275239576</v>
      </c>
      <c r="H6" s="230">
        <v>120356.70414427268</v>
      </c>
      <c r="I6" s="230">
        <v>8.8774999999999995</v>
      </c>
      <c r="J6" s="230">
        <v>1068466.6410407806</v>
      </c>
      <c r="K6" s="230">
        <v>121995.23304787753</v>
      </c>
      <c r="L6" s="230">
        <v>9.2325999999999997</v>
      </c>
      <c r="M6" s="230">
        <v>1126333.188637834</v>
      </c>
    </row>
    <row r="7" spans="2:13" x14ac:dyDescent="0.25">
      <c r="C7" s="221" t="str">
        <f t="shared" si="0"/>
        <v>сош 26</v>
      </c>
      <c r="D7" s="222" t="s">
        <v>442</v>
      </c>
      <c r="E7" s="220">
        <v>1744.0639651070924</v>
      </c>
      <c r="F7" s="220">
        <v>32.590000000000003</v>
      </c>
      <c r="G7" s="226">
        <v>56839.044622840149</v>
      </c>
      <c r="H7" s="220">
        <v>1677.6813948683393</v>
      </c>
      <c r="I7" s="220">
        <v>33.92</v>
      </c>
      <c r="J7" s="220">
        <v>56906.952913934074</v>
      </c>
      <c r="K7" s="220">
        <v>1700.5212480869577</v>
      </c>
      <c r="L7" s="220">
        <v>35.22</v>
      </c>
      <c r="M7" s="220">
        <v>59892.358357622652</v>
      </c>
    </row>
    <row r="8" spans="2:13" x14ac:dyDescent="0.25">
      <c r="C8" s="221" t="str">
        <f t="shared" si="0"/>
        <v>сош 26</v>
      </c>
      <c r="D8" s="222" t="s">
        <v>443</v>
      </c>
      <c r="E8" s="220">
        <v>2589.3860329662566</v>
      </c>
      <c r="F8" s="220">
        <v>41.865000000000002</v>
      </c>
      <c r="G8" s="226">
        <v>108404.64627013233</v>
      </c>
      <c r="H8" s="220">
        <v>2490.8288104975991</v>
      </c>
      <c r="I8" s="220">
        <v>41.53</v>
      </c>
      <c r="J8" s="220">
        <v>103444.1204999653</v>
      </c>
      <c r="K8" s="220">
        <v>2524.7388035382833</v>
      </c>
      <c r="L8" s="220">
        <v>41.67</v>
      </c>
      <c r="M8" s="220">
        <v>105205.86594344027</v>
      </c>
    </row>
    <row r="9" spans="2:13" x14ac:dyDescent="0.25">
      <c r="C9" s="223" t="str">
        <f>C8</f>
        <v>сош 26</v>
      </c>
      <c r="D9" s="224" t="s">
        <v>444</v>
      </c>
      <c r="E9" s="220">
        <v>2589.3860329662566</v>
      </c>
      <c r="F9" s="220">
        <v>20.93</v>
      </c>
      <c r="G9" s="226">
        <v>54195.849669983749</v>
      </c>
      <c r="H9" s="220">
        <v>2490.8288104975991</v>
      </c>
      <c r="I9" s="220">
        <v>21.82</v>
      </c>
      <c r="J9" s="220">
        <v>54349.884645057609</v>
      </c>
      <c r="K9" s="220">
        <v>2524.7388035382833</v>
      </c>
      <c r="L9" s="220">
        <v>22.69</v>
      </c>
      <c r="M9" s="220">
        <v>57286.32345228365</v>
      </c>
    </row>
  </sheetData>
  <autoFilter ref="B3:M9"/>
  <mergeCells count="3">
    <mergeCell ref="E2:G2"/>
    <mergeCell ref="H2:J2"/>
    <mergeCell ref="K2:M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B233"/>
  <sheetViews>
    <sheetView topLeftCell="A202" zoomScaleNormal="100" zoomScaleSheetLayoutView="85" workbookViewId="0">
      <selection activeCell="I212" sqref="I212:J212"/>
    </sheetView>
  </sheetViews>
  <sheetFormatPr defaultRowHeight="12" x14ac:dyDescent="0.2"/>
  <cols>
    <col min="1" max="1" width="8.5703125" style="85" customWidth="1"/>
    <col min="2" max="2" width="18.140625" style="84" customWidth="1"/>
    <col min="3" max="3" width="12" style="84" customWidth="1"/>
    <col min="4" max="4" width="16.5703125" style="84" customWidth="1"/>
    <col min="5" max="5" width="8.85546875" style="86"/>
    <col min="6" max="6" width="10.28515625" style="84" customWidth="1"/>
    <col min="7" max="7" width="8.5703125" style="84" customWidth="1"/>
    <col min="8" max="8" width="9.85546875" style="84" customWidth="1"/>
    <col min="9" max="9" width="10.140625" style="84" customWidth="1"/>
    <col min="10" max="10" width="11.28515625" style="84" customWidth="1"/>
    <col min="11" max="11" width="9.7109375" style="84" customWidth="1"/>
    <col min="12" max="12" width="10.140625" style="84" customWidth="1"/>
    <col min="13" max="13" width="11.5703125" style="84" customWidth="1"/>
    <col min="14" max="14" width="13.28515625" style="84" customWidth="1"/>
    <col min="15" max="15" width="11.28515625" style="84" customWidth="1"/>
    <col min="16" max="256" width="8.85546875" style="84"/>
    <col min="257" max="257" width="8.5703125" style="84" customWidth="1"/>
    <col min="258" max="258" width="18.140625" style="84" customWidth="1"/>
    <col min="259" max="259" width="12" style="84" customWidth="1"/>
    <col min="260" max="260" width="16.5703125" style="84" customWidth="1"/>
    <col min="261" max="261" width="8.85546875" style="84"/>
    <col min="262" max="262" width="10.28515625" style="84" customWidth="1"/>
    <col min="263" max="263" width="8.5703125" style="84" customWidth="1"/>
    <col min="264" max="264" width="9.85546875" style="84" customWidth="1"/>
    <col min="265" max="265" width="10.140625" style="84" customWidth="1"/>
    <col min="266" max="266" width="11.28515625" style="84" customWidth="1"/>
    <col min="267" max="267" width="9.7109375" style="84" customWidth="1"/>
    <col min="268" max="268" width="10.140625" style="84" customWidth="1"/>
    <col min="269" max="269" width="11.5703125" style="84" customWidth="1"/>
    <col min="270" max="270" width="13.28515625" style="84" customWidth="1"/>
    <col min="271" max="271" width="11.28515625" style="84" customWidth="1"/>
    <col min="272" max="512" width="8.85546875" style="84"/>
    <col min="513" max="513" width="8.5703125" style="84" customWidth="1"/>
    <col min="514" max="514" width="18.140625" style="84" customWidth="1"/>
    <col min="515" max="515" width="12" style="84" customWidth="1"/>
    <col min="516" max="516" width="16.5703125" style="84" customWidth="1"/>
    <col min="517" max="517" width="8.85546875" style="84"/>
    <col min="518" max="518" width="10.28515625" style="84" customWidth="1"/>
    <col min="519" max="519" width="8.5703125" style="84" customWidth="1"/>
    <col min="520" max="520" width="9.85546875" style="84" customWidth="1"/>
    <col min="521" max="521" width="10.140625" style="84" customWidth="1"/>
    <col min="522" max="522" width="11.28515625" style="84" customWidth="1"/>
    <col min="523" max="523" width="9.7109375" style="84" customWidth="1"/>
    <col min="524" max="524" width="10.140625" style="84" customWidth="1"/>
    <col min="525" max="525" width="11.5703125" style="84" customWidth="1"/>
    <col min="526" max="526" width="13.28515625" style="84" customWidth="1"/>
    <col min="527" max="527" width="11.28515625" style="84" customWidth="1"/>
    <col min="528" max="768" width="8.85546875" style="84"/>
    <col min="769" max="769" width="8.5703125" style="84" customWidth="1"/>
    <col min="770" max="770" width="18.140625" style="84" customWidth="1"/>
    <col min="771" max="771" width="12" style="84" customWidth="1"/>
    <col min="772" max="772" width="16.5703125" style="84" customWidth="1"/>
    <col min="773" max="773" width="8.85546875" style="84"/>
    <col min="774" max="774" width="10.28515625" style="84" customWidth="1"/>
    <col min="775" max="775" width="8.5703125" style="84" customWidth="1"/>
    <col min="776" max="776" width="9.85546875" style="84" customWidth="1"/>
    <col min="777" max="777" width="10.140625" style="84" customWidth="1"/>
    <col min="778" max="778" width="11.28515625" style="84" customWidth="1"/>
    <col min="779" max="779" width="9.7109375" style="84" customWidth="1"/>
    <col min="780" max="780" width="10.140625" style="84" customWidth="1"/>
    <col min="781" max="781" width="11.5703125" style="84" customWidth="1"/>
    <col min="782" max="782" width="13.28515625" style="84" customWidth="1"/>
    <col min="783" max="783" width="11.28515625" style="84" customWidth="1"/>
    <col min="784" max="1024" width="8.85546875" style="84"/>
    <col min="1025" max="1025" width="8.5703125" style="84" customWidth="1"/>
    <col min="1026" max="1026" width="18.140625" style="84" customWidth="1"/>
    <col min="1027" max="1027" width="12" style="84" customWidth="1"/>
    <col min="1028" max="1028" width="16.5703125" style="84" customWidth="1"/>
    <col min="1029" max="1029" width="8.85546875" style="84"/>
    <col min="1030" max="1030" width="10.28515625" style="84" customWidth="1"/>
    <col min="1031" max="1031" width="8.5703125" style="84" customWidth="1"/>
    <col min="1032" max="1032" width="9.85546875" style="84" customWidth="1"/>
    <col min="1033" max="1033" width="10.140625" style="84" customWidth="1"/>
    <col min="1034" max="1034" width="11.28515625" style="84" customWidth="1"/>
    <col min="1035" max="1035" width="9.7109375" style="84" customWidth="1"/>
    <col min="1036" max="1036" width="10.140625" style="84" customWidth="1"/>
    <col min="1037" max="1037" width="11.5703125" style="84" customWidth="1"/>
    <col min="1038" max="1038" width="13.28515625" style="84" customWidth="1"/>
    <col min="1039" max="1039" width="11.28515625" style="84" customWidth="1"/>
    <col min="1040" max="1280" width="8.85546875" style="84"/>
    <col min="1281" max="1281" width="8.5703125" style="84" customWidth="1"/>
    <col min="1282" max="1282" width="18.140625" style="84" customWidth="1"/>
    <col min="1283" max="1283" width="12" style="84" customWidth="1"/>
    <col min="1284" max="1284" width="16.5703125" style="84" customWidth="1"/>
    <col min="1285" max="1285" width="8.85546875" style="84"/>
    <col min="1286" max="1286" width="10.28515625" style="84" customWidth="1"/>
    <col min="1287" max="1287" width="8.5703125" style="84" customWidth="1"/>
    <col min="1288" max="1288" width="9.85546875" style="84" customWidth="1"/>
    <col min="1289" max="1289" width="10.140625" style="84" customWidth="1"/>
    <col min="1290" max="1290" width="11.28515625" style="84" customWidth="1"/>
    <col min="1291" max="1291" width="9.7109375" style="84" customWidth="1"/>
    <col min="1292" max="1292" width="10.140625" style="84" customWidth="1"/>
    <col min="1293" max="1293" width="11.5703125" style="84" customWidth="1"/>
    <col min="1294" max="1294" width="13.28515625" style="84" customWidth="1"/>
    <col min="1295" max="1295" width="11.28515625" style="84" customWidth="1"/>
    <col min="1296" max="1536" width="8.85546875" style="84"/>
    <col min="1537" max="1537" width="8.5703125" style="84" customWidth="1"/>
    <col min="1538" max="1538" width="18.140625" style="84" customWidth="1"/>
    <col min="1539" max="1539" width="12" style="84" customWidth="1"/>
    <col min="1540" max="1540" width="16.5703125" style="84" customWidth="1"/>
    <col min="1541" max="1541" width="8.85546875" style="84"/>
    <col min="1542" max="1542" width="10.28515625" style="84" customWidth="1"/>
    <col min="1543" max="1543" width="8.5703125" style="84" customWidth="1"/>
    <col min="1544" max="1544" width="9.85546875" style="84" customWidth="1"/>
    <col min="1545" max="1545" width="10.140625" style="84" customWidth="1"/>
    <col min="1546" max="1546" width="11.28515625" style="84" customWidth="1"/>
    <col min="1547" max="1547" width="9.7109375" style="84" customWidth="1"/>
    <col min="1548" max="1548" width="10.140625" style="84" customWidth="1"/>
    <col min="1549" max="1549" width="11.5703125" style="84" customWidth="1"/>
    <col min="1550" max="1550" width="13.28515625" style="84" customWidth="1"/>
    <col min="1551" max="1551" width="11.28515625" style="84" customWidth="1"/>
    <col min="1552" max="1792" width="8.85546875" style="84"/>
    <col min="1793" max="1793" width="8.5703125" style="84" customWidth="1"/>
    <col min="1794" max="1794" width="18.140625" style="84" customWidth="1"/>
    <col min="1795" max="1795" width="12" style="84" customWidth="1"/>
    <col min="1796" max="1796" width="16.5703125" style="84" customWidth="1"/>
    <col min="1797" max="1797" width="8.85546875" style="84"/>
    <col min="1798" max="1798" width="10.28515625" style="84" customWidth="1"/>
    <col min="1799" max="1799" width="8.5703125" style="84" customWidth="1"/>
    <col min="1800" max="1800" width="9.85546875" style="84" customWidth="1"/>
    <col min="1801" max="1801" width="10.140625" style="84" customWidth="1"/>
    <col min="1802" max="1802" width="11.28515625" style="84" customWidth="1"/>
    <col min="1803" max="1803" width="9.7109375" style="84" customWidth="1"/>
    <col min="1804" max="1804" width="10.140625" style="84" customWidth="1"/>
    <col min="1805" max="1805" width="11.5703125" style="84" customWidth="1"/>
    <col min="1806" max="1806" width="13.28515625" style="84" customWidth="1"/>
    <col min="1807" max="1807" width="11.28515625" style="84" customWidth="1"/>
    <col min="1808" max="2048" width="8.85546875" style="84"/>
    <col min="2049" max="2049" width="8.5703125" style="84" customWidth="1"/>
    <col min="2050" max="2050" width="18.140625" style="84" customWidth="1"/>
    <col min="2051" max="2051" width="12" style="84" customWidth="1"/>
    <col min="2052" max="2052" width="16.5703125" style="84" customWidth="1"/>
    <col min="2053" max="2053" width="8.85546875" style="84"/>
    <col min="2054" max="2054" width="10.28515625" style="84" customWidth="1"/>
    <col min="2055" max="2055" width="8.5703125" style="84" customWidth="1"/>
    <col min="2056" max="2056" width="9.85546875" style="84" customWidth="1"/>
    <col min="2057" max="2057" width="10.140625" style="84" customWidth="1"/>
    <col min="2058" max="2058" width="11.28515625" style="84" customWidth="1"/>
    <col min="2059" max="2059" width="9.7109375" style="84" customWidth="1"/>
    <col min="2060" max="2060" width="10.140625" style="84" customWidth="1"/>
    <col min="2061" max="2061" width="11.5703125" style="84" customWidth="1"/>
    <col min="2062" max="2062" width="13.28515625" style="84" customWidth="1"/>
    <col min="2063" max="2063" width="11.28515625" style="84" customWidth="1"/>
    <col min="2064" max="2304" width="8.85546875" style="84"/>
    <col min="2305" max="2305" width="8.5703125" style="84" customWidth="1"/>
    <col min="2306" max="2306" width="18.140625" style="84" customWidth="1"/>
    <col min="2307" max="2307" width="12" style="84" customWidth="1"/>
    <col min="2308" max="2308" width="16.5703125" style="84" customWidth="1"/>
    <col min="2309" max="2309" width="8.85546875" style="84"/>
    <col min="2310" max="2310" width="10.28515625" style="84" customWidth="1"/>
    <col min="2311" max="2311" width="8.5703125" style="84" customWidth="1"/>
    <col min="2312" max="2312" width="9.85546875" style="84" customWidth="1"/>
    <col min="2313" max="2313" width="10.140625" style="84" customWidth="1"/>
    <col min="2314" max="2314" width="11.28515625" style="84" customWidth="1"/>
    <col min="2315" max="2315" width="9.7109375" style="84" customWidth="1"/>
    <col min="2316" max="2316" width="10.140625" style="84" customWidth="1"/>
    <col min="2317" max="2317" width="11.5703125" style="84" customWidth="1"/>
    <col min="2318" max="2318" width="13.28515625" style="84" customWidth="1"/>
    <col min="2319" max="2319" width="11.28515625" style="84" customWidth="1"/>
    <col min="2320" max="2560" width="8.85546875" style="84"/>
    <col min="2561" max="2561" width="8.5703125" style="84" customWidth="1"/>
    <col min="2562" max="2562" width="18.140625" style="84" customWidth="1"/>
    <col min="2563" max="2563" width="12" style="84" customWidth="1"/>
    <col min="2564" max="2564" width="16.5703125" style="84" customWidth="1"/>
    <col min="2565" max="2565" width="8.85546875" style="84"/>
    <col min="2566" max="2566" width="10.28515625" style="84" customWidth="1"/>
    <col min="2567" max="2567" width="8.5703125" style="84" customWidth="1"/>
    <col min="2568" max="2568" width="9.85546875" style="84" customWidth="1"/>
    <col min="2569" max="2569" width="10.140625" style="84" customWidth="1"/>
    <col min="2570" max="2570" width="11.28515625" style="84" customWidth="1"/>
    <col min="2571" max="2571" width="9.7109375" style="84" customWidth="1"/>
    <col min="2572" max="2572" width="10.140625" style="84" customWidth="1"/>
    <col min="2573" max="2573" width="11.5703125" style="84" customWidth="1"/>
    <col min="2574" max="2574" width="13.28515625" style="84" customWidth="1"/>
    <col min="2575" max="2575" width="11.28515625" style="84" customWidth="1"/>
    <col min="2576" max="2816" width="8.85546875" style="84"/>
    <col min="2817" max="2817" width="8.5703125" style="84" customWidth="1"/>
    <col min="2818" max="2818" width="18.140625" style="84" customWidth="1"/>
    <col min="2819" max="2819" width="12" style="84" customWidth="1"/>
    <col min="2820" max="2820" width="16.5703125" style="84" customWidth="1"/>
    <col min="2821" max="2821" width="8.85546875" style="84"/>
    <col min="2822" max="2822" width="10.28515625" style="84" customWidth="1"/>
    <col min="2823" max="2823" width="8.5703125" style="84" customWidth="1"/>
    <col min="2824" max="2824" width="9.85546875" style="84" customWidth="1"/>
    <col min="2825" max="2825" width="10.140625" style="84" customWidth="1"/>
    <col min="2826" max="2826" width="11.28515625" style="84" customWidth="1"/>
    <col min="2827" max="2827" width="9.7109375" style="84" customWidth="1"/>
    <col min="2828" max="2828" width="10.140625" style="84" customWidth="1"/>
    <col min="2829" max="2829" width="11.5703125" style="84" customWidth="1"/>
    <col min="2830" max="2830" width="13.28515625" style="84" customWidth="1"/>
    <col min="2831" max="2831" width="11.28515625" style="84" customWidth="1"/>
    <col min="2832" max="3072" width="8.85546875" style="84"/>
    <col min="3073" max="3073" width="8.5703125" style="84" customWidth="1"/>
    <col min="3074" max="3074" width="18.140625" style="84" customWidth="1"/>
    <col min="3075" max="3075" width="12" style="84" customWidth="1"/>
    <col min="3076" max="3076" width="16.5703125" style="84" customWidth="1"/>
    <col min="3077" max="3077" width="8.85546875" style="84"/>
    <col min="3078" max="3078" width="10.28515625" style="84" customWidth="1"/>
    <col min="3079" max="3079" width="8.5703125" style="84" customWidth="1"/>
    <col min="3080" max="3080" width="9.85546875" style="84" customWidth="1"/>
    <col min="3081" max="3081" width="10.140625" style="84" customWidth="1"/>
    <col min="3082" max="3082" width="11.28515625" style="84" customWidth="1"/>
    <col min="3083" max="3083" width="9.7109375" style="84" customWidth="1"/>
    <col min="3084" max="3084" width="10.140625" style="84" customWidth="1"/>
    <col min="3085" max="3085" width="11.5703125" style="84" customWidth="1"/>
    <col min="3086" max="3086" width="13.28515625" style="84" customWidth="1"/>
    <col min="3087" max="3087" width="11.28515625" style="84" customWidth="1"/>
    <col min="3088" max="3328" width="8.85546875" style="84"/>
    <col min="3329" max="3329" width="8.5703125" style="84" customWidth="1"/>
    <col min="3330" max="3330" width="18.140625" style="84" customWidth="1"/>
    <col min="3331" max="3331" width="12" style="84" customWidth="1"/>
    <col min="3332" max="3332" width="16.5703125" style="84" customWidth="1"/>
    <col min="3333" max="3333" width="8.85546875" style="84"/>
    <col min="3334" max="3334" width="10.28515625" style="84" customWidth="1"/>
    <col min="3335" max="3335" width="8.5703125" style="84" customWidth="1"/>
    <col min="3336" max="3336" width="9.85546875" style="84" customWidth="1"/>
    <col min="3337" max="3337" width="10.140625" style="84" customWidth="1"/>
    <col min="3338" max="3338" width="11.28515625" style="84" customWidth="1"/>
    <col min="3339" max="3339" width="9.7109375" style="84" customWidth="1"/>
    <col min="3340" max="3340" width="10.140625" style="84" customWidth="1"/>
    <col min="3341" max="3341" width="11.5703125" style="84" customWidth="1"/>
    <col min="3342" max="3342" width="13.28515625" style="84" customWidth="1"/>
    <col min="3343" max="3343" width="11.28515625" style="84" customWidth="1"/>
    <col min="3344" max="3584" width="8.85546875" style="84"/>
    <col min="3585" max="3585" width="8.5703125" style="84" customWidth="1"/>
    <col min="3586" max="3586" width="18.140625" style="84" customWidth="1"/>
    <col min="3587" max="3587" width="12" style="84" customWidth="1"/>
    <col min="3588" max="3588" width="16.5703125" style="84" customWidth="1"/>
    <col min="3589" max="3589" width="8.85546875" style="84"/>
    <col min="3590" max="3590" width="10.28515625" style="84" customWidth="1"/>
    <col min="3591" max="3591" width="8.5703125" style="84" customWidth="1"/>
    <col min="3592" max="3592" width="9.85546875" style="84" customWidth="1"/>
    <col min="3593" max="3593" width="10.140625" style="84" customWidth="1"/>
    <col min="3594" max="3594" width="11.28515625" style="84" customWidth="1"/>
    <col min="3595" max="3595" width="9.7109375" style="84" customWidth="1"/>
    <col min="3596" max="3596" width="10.140625" style="84" customWidth="1"/>
    <col min="3597" max="3597" width="11.5703125" style="84" customWidth="1"/>
    <col min="3598" max="3598" width="13.28515625" style="84" customWidth="1"/>
    <col min="3599" max="3599" width="11.28515625" style="84" customWidth="1"/>
    <col min="3600" max="3840" width="8.85546875" style="84"/>
    <col min="3841" max="3841" width="8.5703125" style="84" customWidth="1"/>
    <col min="3842" max="3842" width="18.140625" style="84" customWidth="1"/>
    <col min="3843" max="3843" width="12" style="84" customWidth="1"/>
    <col min="3844" max="3844" width="16.5703125" style="84" customWidth="1"/>
    <col min="3845" max="3845" width="8.85546875" style="84"/>
    <col min="3846" max="3846" width="10.28515625" style="84" customWidth="1"/>
    <col min="3847" max="3847" width="8.5703125" style="84" customWidth="1"/>
    <col min="3848" max="3848" width="9.85546875" style="84" customWidth="1"/>
    <col min="3849" max="3849" width="10.140625" style="84" customWidth="1"/>
    <col min="3850" max="3850" width="11.28515625" style="84" customWidth="1"/>
    <col min="3851" max="3851" width="9.7109375" style="84" customWidth="1"/>
    <col min="3852" max="3852" width="10.140625" style="84" customWidth="1"/>
    <col min="3853" max="3853" width="11.5703125" style="84" customWidth="1"/>
    <col min="3854" max="3854" width="13.28515625" style="84" customWidth="1"/>
    <col min="3855" max="3855" width="11.28515625" style="84" customWidth="1"/>
    <col min="3856" max="4096" width="8.85546875" style="84"/>
    <col min="4097" max="4097" width="8.5703125" style="84" customWidth="1"/>
    <col min="4098" max="4098" width="18.140625" style="84" customWidth="1"/>
    <col min="4099" max="4099" width="12" style="84" customWidth="1"/>
    <col min="4100" max="4100" width="16.5703125" style="84" customWidth="1"/>
    <col min="4101" max="4101" width="8.85546875" style="84"/>
    <col min="4102" max="4102" width="10.28515625" style="84" customWidth="1"/>
    <col min="4103" max="4103" width="8.5703125" style="84" customWidth="1"/>
    <col min="4104" max="4104" width="9.85546875" style="84" customWidth="1"/>
    <col min="4105" max="4105" width="10.140625" style="84" customWidth="1"/>
    <col min="4106" max="4106" width="11.28515625" style="84" customWidth="1"/>
    <col min="4107" max="4107" width="9.7109375" style="84" customWidth="1"/>
    <col min="4108" max="4108" width="10.140625" style="84" customWidth="1"/>
    <col min="4109" max="4109" width="11.5703125" style="84" customWidth="1"/>
    <col min="4110" max="4110" width="13.28515625" style="84" customWidth="1"/>
    <col min="4111" max="4111" width="11.28515625" style="84" customWidth="1"/>
    <col min="4112" max="4352" width="8.85546875" style="84"/>
    <col min="4353" max="4353" width="8.5703125" style="84" customWidth="1"/>
    <col min="4354" max="4354" width="18.140625" style="84" customWidth="1"/>
    <col min="4355" max="4355" width="12" style="84" customWidth="1"/>
    <col min="4356" max="4356" width="16.5703125" style="84" customWidth="1"/>
    <col min="4357" max="4357" width="8.85546875" style="84"/>
    <col min="4358" max="4358" width="10.28515625" style="84" customWidth="1"/>
    <col min="4359" max="4359" width="8.5703125" style="84" customWidth="1"/>
    <col min="4360" max="4360" width="9.85546875" style="84" customWidth="1"/>
    <col min="4361" max="4361" width="10.140625" style="84" customWidth="1"/>
    <col min="4362" max="4362" width="11.28515625" style="84" customWidth="1"/>
    <col min="4363" max="4363" width="9.7109375" style="84" customWidth="1"/>
    <col min="4364" max="4364" width="10.140625" style="84" customWidth="1"/>
    <col min="4365" max="4365" width="11.5703125" style="84" customWidth="1"/>
    <col min="4366" max="4366" width="13.28515625" style="84" customWidth="1"/>
    <col min="4367" max="4367" width="11.28515625" style="84" customWidth="1"/>
    <col min="4368" max="4608" width="8.85546875" style="84"/>
    <col min="4609" max="4609" width="8.5703125" style="84" customWidth="1"/>
    <col min="4610" max="4610" width="18.140625" style="84" customWidth="1"/>
    <col min="4611" max="4611" width="12" style="84" customWidth="1"/>
    <col min="4612" max="4612" width="16.5703125" style="84" customWidth="1"/>
    <col min="4613" max="4613" width="8.85546875" style="84"/>
    <col min="4614" max="4614" width="10.28515625" style="84" customWidth="1"/>
    <col min="4615" max="4615" width="8.5703125" style="84" customWidth="1"/>
    <col min="4616" max="4616" width="9.85546875" style="84" customWidth="1"/>
    <col min="4617" max="4617" width="10.140625" style="84" customWidth="1"/>
    <col min="4618" max="4618" width="11.28515625" style="84" customWidth="1"/>
    <col min="4619" max="4619" width="9.7109375" style="84" customWidth="1"/>
    <col min="4620" max="4620" width="10.140625" style="84" customWidth="1"/>
    <col min="4621" max="4621" width="11.5703125" style="84" customWidth="1"/>
    <col min="4622" max="4622" width="13.28515625" style="84" customWidth="1"/>
    <col min="4623" max="4623" width="11.28515625" style="84" customWidth="1"/>
    <col min="4624" max="4864" width="8.85546875" style="84"/>
    <col min="4865" max="4865" width="8.5703125" style="84" customWidth="1"/>
    <col min="4866" max="4866" width="18.140625" style="84" customWidth="1"/>
    <col min="4867" max="4867" width="12" style="84" customWidth="1"/>
    <col min="4868" max="4868" width="16.5703125" style="84" customWidth="1"/>
    <col min="4869" max="4869" width="8.85546875" style="84"/>
    <col min="4870" max="4870" width="10.28515625" style="84" customWidth="1"/>
    <col min="4871" max="4871" width="8.5703125" style="84" customWidth="1"/>
    <col min="4872" max="4872" width="9.85546875" style="84" customWidth="1"/>
    <col min="4873" max="4873" width="10.140625" style="84" customWidth="1"/>
    <col min="4874" max="4874" width="11.28515625" style="84" customWidth="1"/>
    <col min="4875" max="4875" width="9.7109375" style="84" customWidth="1"/>
    <col min="4876" max="4876" width="10.140625" style="84" customWidth="1"/>
    <col min="4877" max="4877" width="11.5703125" style="84" customWidth="1"/>
    <col min="4878" max="4878" width="13.28515625" style="84" customWidth="1"/>
    <col min="4879" max="4879" width="11.28515625" style="84" customWidth="1"/>
    <col min="4880" max="5120" width="8.85546875" style="84"/>
    <col min="5121" max="5121" width="8.5703125" style="84" customWidth="1"/>
    <col min="5122" max="5122" width="18.140625" style="84" customWidth="1"/>
    <col min="5123" max="5123" width="12" style="84" customWidth="1"/>
    <col min="5124" max="5124" width="16.5703125" style="84" customWidth="1"/>
    <col min="5125" max="5125" width="8.85546875" style="84"/>
    <col min="5126" max="5126" width="10.28515625" style="84" customWidth="1"/>
    <col min="5127" max="5127" width="8.5703125" style="84" customWidth="1"/>
    <col min="5128" max="5128" width="9.85546875" style="84" customWidth="1"/>
    <col min="5129" max="5129" width="10.140625" style="84" customWidth="1"/>
    <col min="5130" max="5130" width="11.28515625" style="84" customWidth="1"/>
    <col min="5131" max="5131" width="9.7109375" style="84" customWidth="1"/>
    <col min="5132" max="5132" width="10.140625" style="84" customWidth="1"/>
    <col min="5133" max="5133" width="11.5703125" style="84" customWidth="1"/>
    <col min="5134" max="5134" width="13.28515625" style="84" customWidth="1"/>
    <col min="5135" max="5135" width="11.28515625" style="84" customWidth="1"/>
    <col min="5136" max="5376" width="8.85546875" style="84"/>
    <col min="5377" max="5377" width="8.5703125" style="84" customWidth="1"/>
    <col min="5378" max="5378" width="18.140625" style="84" customWidth="1"/>
    <col min="5379" max="5379" width="12" style="84" customWidth="1"/>
    <col min="5380" max="5380" width="16.5703125" style="84" customWidth="1"/>
    <col min="5381" max="5381" width="8.85546875" style="84"/>
    <col min="5382" max="5382" width="10.28515625" style="84" customWidth="1"/>
    <col min="5383" max="5383" width="8.5703125" style="84" customWidth="1"/>
    <col min="5384" max="5384" width="9.85546875" style="84" customWidth="1"/>
    <col min="5385" max="5385" width="10.140625" style="84" customWidth="1"/>
    <col min="5386" max="5386" width="11.28515625" style="84" customWidth="1"/>
    <col min="5387" max="5387" width="9.7109375" style="84" customWidth="1"/>
    <col min="5388" max="5388" width="10.140625" style="84" customWidth="1"/>
    <col min="5389" max="5389" width="11.5703125" style="84" customWidth="1"/>
    <col min="5390" max="5390" width="13.28515625" style="84" customWidth="1"/>
    <col min="5391" max="5391" width="11.28515625" style="84" customWidth="1"/>
    <col min="5392" max="5632" width="8.85546875" style="84"/>
    <col min="5633" max="5633" width="8.5703125" style="84" customWidth="1"/>
    <col min="5634" max="5634" width="18.140625" style="84" customWidth="1"/>
    <col min="5635" max="5635" width="12" style="84" customWidth="1"/>
    <col min="5636" max="5636" width="16.5703125" style="84" customWidth="1"/>
    <col min="5637" max="5637" width="8.85546875" style="84"/>
    <col min="5638" max="5638" width="10.28515625" style="84" customWidth="1"/>
    <col min="5639" max="5639" width="8.5703125" style="84" customWidth="1"/>
    <col min="5640" max="5640" width="9.85546875" style="84" customWidth="1"/>
    <col min="5641" max="5641" width="10.140625" style="84" customWidth="1"/>
    <col min="5642" max="5642" width="11.28515625" style="84" customWidth="1"/>
    <col min="5643" max="5643" width="9.7109375" style="84" customWidth="1"/>
    <col min="5644" max="5644" width="10.140625" style="84" customWidth="1"/>
    <col min="5645" max="5645" width="11.5703125" style="84" customWidth="1"/>
    <col min="5646" max="5646" width="13.28515625" style="84" customWidth="1"/>
    <col min="5647" max="5647" width="11.28515625" style="84" customWidth="1"/>
    <col min="5648" max="5888" width="8.85546875" style="84"/>
    <col min="5889" max="5889" width="8.5703125" style="84" customWidth="1"/>
    <col min="5890" max="5890" width="18.140625" style="84" customWidth="1"/>
    <col min="5891" max="5891" width="12" style="84" customWidth="1"/>
    <col min="5892" max="5892" width="16.5703125" style="84" customWidth="1"/>
    <col min="5893" max="5893" width="8.85546875" style="84"/>
    <col min="5894" max="5894" width="10.28515625" style="84" customWidth="1"/>
    <col min="5895" max="5895" width="8.5703125" style="84" customWidth="1"/>
    <col min="5896" max="5896" width="9.85546875" style="84" customWidth="1"/>
    <col min="5897" max="5897" width="10.140625" style="84" customWidth="1"/>
    <col min="5898" max="5898" width="11.28515625" style="84" customWidth="1"/>
    <col min="5899" max="5899" width="9.7109375" style="84" customWidth="1"/>
    <col min="5900" max="5900" width="10.140625" style="84" customWidth="1"/>
    <col min="5901" max="5901" width="11.5703125" style="84" customWidth="1"/>
    <col min="5902" max="5902" width="13.28515625" style="84" customWidth="1"/>
    <col min="5903" max="5903" width="11.28515625" style="84" customWidth="1"/>
    <col min="5904" max="6144" width="8.85546875" style="84"/>
    <col min="6145" max="6145" width="8.5703125" style="84" customWidth="1"/>
    <col min="6146" max="6146" width="18.140625" style="84" customWidth="1"/>
    <col min="6147" max="6147" width="12" style="84" customWidth="1"/>
    <col min="6148" max="6148" width="16.5703125" style="84" customWidth="1"/>
    <col min="6149" max="6149" width="8.85546875" style="84"/>
    <col min="6150" max="6150" width="10.28515625" style="84" customWidth="1"/>
    <col min="6151" max="6151" width="8.5703125" style="84" customWidth="1"/>
    <col min="6152" max="6152" width="9.85546875" style="84" customWidth="1"/>
    <col min="6153" max="6153" width="10.140625" style="84" customWidth="1"/>
    <col min="6154" max="6154" width="11.28515625" style="84" customWidth="1"/>
    <col min="6155" max="6155" width="9.7109375" style="84" customWidth="1"/>
    <col min="6156" max="6156" width="10.140625" style="84" customWidth="1"/>
    <col min="6157" max="6157" width="11.5703125" style="84" customWidth="1"/>
    <col min="6158" max="6158" width="13.28515625" style="84" customWidth="1"/>
    <col min="6159" max="6159" width="11.28515625" style="84" customWidth="1"/>
    <col min="6160" max="6400" width="8.85546875" style="84"/>
    <col min="6401" max="6401" width="8.5703125" style="84" customWidth="1"/>
    <col min="6402" max="6402" width="18.140625" style="84" customWidth="1"/>
    <col min="6403" max="6403" width="12" style="84" customWidth="1"/>
    <col min="6404" max="6404" width="16.5703125" style="84" customWidth="1"/>
    <col min="6405" max="6405" width="8.85546875" style="84"/>
    <col min="6406" max="6406" width="10.28515625" style="84" customWidth="1"/>
    <col min="6407" max="6407" width="8.5703125" style="84" customWidth="1"/>
    <col min="6408" max="6408" width="9.85546875" style="84" customWidth="1"/>
    <col min="6409" max="6409" width="10.140625" style="84" customWidth="1"/>
    <col min="6410" max="6410" width="11.28515625" style="84" customWidth="1"/>
    <col min="6411" max="6411" width="9.7109375" style="84" customWidth="1"/>
    <col min="6412" max="6412" width="10.140625" style="84" customWidth="1"/>
    <col min="6413" max="6413" width="11.5703125" style="84" customWidth="1"/>
    <col min="6414" max="6414" width="13.28515625" style="84" customWidth="1"/>
    <col min="6415" max="6415" width="11.28515625" style="84" customWidth="1"/>
    <col min="6416" max="6656" width="8.85546875" style="84"/>
    <col min="6657" max="6657" width="8.5703125" style="84" customWidth="1"/>
    <col min="6658" max="6658" width="18.140625" style="84" customWidth="1"/>
    <col min="6659" max="6659" width="12" style="84" customWidth="1"/>
    <col min="6660" max="6660" width="16.5703125" style="84" customWidth="1"/>
    <col min="6661" max="6661" width="8.85546875" style="84"/>
    <col min="6662" max="6662" width="10.28515625" style="84" customWidth="1"/>
    <col min="6663" max="6663" width="8.5703125" style="84" customWidth="1"/>
    <col min="6664" max="6664" width="9.85546875" style="84" customWidth="1"/>
    <col min="6665" max="6665" width="10.140625" style="84" customWidth="1"/>
    <col min="6666" max="6666" width="11.28515625" style="84" customWidth="1"/>
    <col min="6667" max="6667" width="9.7109375" style="84" customWidth="1"/>
    <col min="6668" max="6668" width="10.140625" style="84" customWidth="1"/>
    <col min="6669" max="6669" width="11.5703125" style="84" customWidth="1"/>
    <col min="6670" max="6670" width="13.28515625" style="84" customWidth="1"/>
    <col min="6671" max="6671" width="11.28515625" style="84" customWidth="1"/>
    <col min="6672" max="6912" width="8.85546875" style="84"/>
    <col min="6913" max="6913" width="8.5703125" style="84" customWidth="1"/>
    <col min="6914" max="6914" width="18.140625" style="84" customWidth="1"/>
    <col min="6915" max="6915" width="12" style="84" customWidth="1"/>
    <col min="6916" max="6916" width="16.5703125" style="84" customWidth="1"/>
    <col min="6917" max="6917" width="8.85546875" style="84"/>
    <col min="6918" max="6918" width="10.28515625" style="84" customWidth="1"/>
    <col min="6919" max="6919" width="8.5703125" style="84" customWidth="1"/>
    <col min="6920" max="6920" width="9.85546875" style="84" customWidth="1"/>
    <col min="6921" max="6921" width="10.140625" style="84" customWidth="1"/>
    <col min="6922" max="6922" width="11.28515625" style="84" customWidth="1"/>
    <col min="6923" max="6923" width="9.7109375" style="84" customWidth="1"/>
    <col min="6924" max="6924" width="10.140625" style="84" customWidth="1"/>
    <col min="6925" max="6925" width="11.5703125" style="84" customWidth="1"/>
    <col min="6926" max="6926" width="13.28515625" style="84" customWidth="1"/>
    <col min="6927" max="6927" width="11.28515625" style="84" customWidth="1"/>
    <col min="6928" max="7168" width="8.85546875" style="84"/>
    <col min="7169" max="7169" width="8.5703125" style="84" customWidth="1"/>
    <col min="7170" max="7170" width="18.140625" style="84" customWidth="1"/>
    <col min="7171" max="7171" width="12" style="84" customWidth="1"/>
    <col min="7172" max="7172" width="16.5703125" style="84" customWidth="1"/>
    <col min="7173" max="7173" width="8.85546875" style="84"/>
    <col min="7174" max="7174" width="10.28515625" style="84" customWidth="1"/>
    <col min="7175" max="7175" width="8.5703125" style="84" customWidth="1"/>
    <col min="7176" max="7176" width="9.85546875" style="84" customWidth="1"/>
    <col min="7177" max="7177" width="10.140625" style="84" customWidth="1"/>
    <col min="7178" max="7178" width="11.28515625" style="84" customWidth="1"/>
    <col min="7179" max="7179" width="9.7109375" style="84" customWidth="1"/>
    <col min="7180" max="7180" width="10.140625" style="84" customWidth="1"/>
    <col min="7181" max="7181" width="11.5703125" style="84" customWidth="1"/>
    <col min="7182" max="7182" width="13.28515625" style="84" customWidth="1"/>
    <col min="7183" max="7183" width="11.28515625" style="84" customWidth="1"/>
    <col min="7184" max="7424" width="8.85546875" style="84"/>
    <col min="7425" max="7425" width="8.5703125" style="84" customWidth="1"/>
    <col min="7426" max="7426" width="18.140625" style="84" customWidth="1"/>
    <col min="7427" max="7427" width="12" style="84" customWidth="1"/>
    <col min="7428" max="7428" width="16.5703125" style="84" customWidth="1"/>
    <col min="7429" max="7429" width="8.85546875" style="84"/>
    <col min="7430" max="7430" width="10.28515625" style="84" customWidth="1"/>
    <col min="7431" max="7431" width="8.5703125" style="84" customWidth="1"/>
    <col min="7432" max="7432" width="9.85546875" style="84" customWidth="1"/>
    <col min="7433" max="7433" width="10.140625" style="84" customWidth="1"/>
    <col min="7434" max="7434" width="11.28515625" style="84" customWidth="1"/>
    <col min="7435" max="7435" width="9.7109375" style="84" customWidth="1"/>
    <col min="7436" max="7436" width="10.140625" style="84" customWidth="1"/>
    <col min="7437" max="7437" width="11.5703125" style="84" customWidth="1"/>
    <col min="7438" max="7438" width="13.28515625" style="84" customWidth="1"/>
    <col min="7439" max="7439" width="11.28515625" style="84" customWidth="1"/>
    <col min="7440" max="7680" width="8.85546875" style="84"/>
    <col min="7681" max="7681" width="8.5703125" style="84" customWidth="1"/>
    <col min="7682" max="7682" width="18.140625" style="84" customWidth="1"/>
    <col min="7683" max="7683" width="12" style="84" customWidth="1"/>
    <col min="7684" max="7684" width="16.5703125" style="84" customWidth="1"/>
    <col min="7685" max="7685" width="8.85546875" style="84"/>
    <col min="7686" max="7686" width="10.28515625" style="84" customWidth="1"/>
    <col min="7687" max="7687" width="8.5703125" style="84" customWidth="1"/>
    <col min="7688" max="7688" width="9.85546875" style="84" customWidth="1"/>
    <col min="7689" max="7689" width="10.140625" style="84" customWidth="1"/>
    <col min="7690" max="7690" width="11.28515625" style="84" customWidth="1"/>
    <col min="7691" max="7691" width="9.7109375" style="84" customWidth="1"/>
    <col min="7692" max="7692" width="10.140625" style="84" customWidth="1"/>
    <col min="7693" max="7693" width="11.5703125" style="84" customWidth="1"/>
    <col min="7694" max="7694" width="13.28515625" style="84" customWidth="1"/>
    <col min="7695" max="7695" width="11.28515625" style="84" customWidth="1"/>
    <col min="7696" max="7936" width="8.85546875" style="84"/>
    <col min="7937" max="7937" width="8.5703125" style="84" customWidth="1"/>
    <col min="7938" max="7938" width="18.140625" style="84" customWidth="1"/>
    <col min="7939" max="7939" width="12" style="84" customWidth="1"/>
    <col min="7940" max="7940" width="16.5703125" style="84" customWidth="1"/>
    <col min="7941" max="7941" width="8.85546875" style="84"/>
    <col min="7942" max="7942" width="10.28515625" style="84" customWidth="1"/>
    <col min="7943" max="7943" width="8.5703125" style="84" customWidth="1"/>
    <col min="7944" max="7944" width="9.85546875" style="84" customWidth="1"/>
    <col min="7945" max="7945" width="10.140625" style="84" customWidth="1"/>
    <col min="7946" max="7946" width="11.28515625" style="84" customWidth="1"/>
    <col min="7947" max="7947" width="9.7109375" style="84" customWidth="1"/>
    <col min="7948" max="7948" width="10.140625" style="84" customWidth="1"/>
    <col min="7949" max="7949" width="11.5703125" style="84" customWidth="1"/>
    <col min="7950" max="7950" width="13.28515625" style="84" customWidth="1"/>
    <col min="7951" max="7951" width="11.28515625" style="84" customWidth="1"/>
    <col min="7952" max="8192" width="8.85546875" style="84"/>
    <col min="8193" max="8193" width="8.5703125" style="84" customWidth="1"/>
    <col min="8194" max="8194" width="18.140625" style="84" customWidth="1"/>
    <col min="8195" max="8195" width="12" style="84" customWidth="1"/>
    <col min="8196" max="8196" width="16.5703125" style="84" customWidth="1"/>
    <col min="8197" max="8197" width="8.85546875" style="84"/>
    <col min="8198" max="8198" width="10.28515625" style="84" customWidth="1"/>
    <col min="8199" max="8199" width="8.5703125" style="84" customWidth="1"/>
    <col min="8200" max="8200" width="9.85546875" style="84" customWidth="1"/>
    <col min="8201" max="8201" width="10.140625" style="84" customWidth="1"/>
    <col min="8202" max="8202" width="11.28515625" style="84" customWidth="1"/>
    <col min="8203" max="8203" width="9.7109375" style="84" customWidth="1"/>
    <col min="8204" max="8204" width="10.140625" style="84" customWidth="1"/>
    <col min="8205" max="8205" width="11.5703125" style="84" customWidth="1"/>
    <col min="8206" max="8206" width="13.28515625" style="84" customWidth="1"/>
    <col min="8207" max="8207" width="11.28515625" style="84" customWidth="1"/>
    <col min="8208" max="8448" width="8.85546875" style="84"/>
    <col min="8449" max="8449" width="8.5703125" style="84" customWidth="1"/>
    <col min="8450" max="8450" width="18.140625" style="84" customWidth="1"/>
    <col min="8451" max="8451" width="12" style="84" customWidth="1"/>
    <col min="8452" max="8452" width="16.5703125" style="84" customWidth="1"/>
    <col min="8453" max="8453" width="8.85546875" style="84"/>
    <col min="8454" max="8454" width="10.28515625" style="84" customWidth="1"/>
    <col min="8455" max="8455" width="8.5703125" style="84" customWidth="1"/>
    <col min="8456" max="8456" width="9.85546875" style="84" customWidth="1"/>
    <col min="8457" max="8457" width="10.140625" style="84" customWidth="1"/>
    <col min="8458" max="8458" width="11.28515625" style="84" customWidth="1"/>
    <col min="8459" max="8459" width="9.7109375" style="84" customWidth="1"/>
    <col min="8460" max="8460" width="10.140625" style="84" customWidth="1"/>
    <col min="8461" max="8461" width="11.5703125" style="84" customWidth="1"/>
    <col min="8462" max="8462" width="13.28515625" style="84" customWidth="1"/>
    <col min="8463" max="8463" width="11.28515625" style="84" customWidth="1"/>
    <col min="8464" max="8704" width="8.85546875" style="84"/>
    <col min="8705" max="8705" width="8.5703125" style="84" customWidth="1"/>
    <col min="8706" max="8706" width="18.140625" style="84" customWidth="1"/>
    <col min="8707" max="8707" width="12" style="84" customWidth="1"/>
    <col min="8708" max="8708" width="16.5703125" style="84" customWidth="1"/>
    <col min="8709" max="8709" width="8.85546875" style="84"/>
    <col min="8710" max="8710" width="10.28515625" style="84" customWidth="1"/>
    <col min="8711" max="8711" width="8.5703125" style="84" customWidth="1"/>
    <col min="8712" max="8712" width="9.85546875" style="84" customWidth="1"/>
    <col min="8713" max="8713" width="10.140625" style="84" customWidth="1"/>
    <col min="8714" max="8714" width="11.28515625" style="84" customWidth="1"/>
    <col min="8715" max="8715" width="9.7109375" style="84" customWidth="1"/>
    <col min="8716" max="8716" width="10.140625" style="84" customWidth="1"/>
    <col min="8717" max="8717" width="11.5703125" style="84" customWidth="1"/>
    <col min="8718" max="8718" width="13.28515625" style="84" customWidth="1"/>
    <col min="8719" max="8719" width="11.28515625" style="84" customWidth="1"/>
    <col min="8720" max="8960" width="8.85546875" style="84"/>
    <col min="8961" max="8961" width="8.5703125" style="84" customWidth="1"/>
    <col min="8962" max="8962" width="18.140625" style="84" customWidth="1"/>
    <col min="8963" max="8963" width="12" style="84" customWidth="1"/>
    <col min="8964" max="8964" width="16.5703125" style="84" customWidth="1"/>
    <col min="8965" max="8965" width="8.85546875" style="84"/>
    <col min="8966" max="8966" width="10.28515625" style="84" customWidth="1"/>
    <col min="8967" max="8967" width="8.5703125" style="84" customWidth="1"/>
    <col min="8968" max="8968" width="9.85546875" style="84" customWidth="1"/>
    <col min="8969" max="8969" width="10.140625" style="84" customWidth="1"/>
    <col min="8970" max="8970" width="11.28515625" style="84" customWidth="1"/>
    <col min="8971" max="8971" width="9.7109375" style="84" customWidth="1"/>
    <col min="8972" max="8972" width="10.140625" style="84" customWidth="1"/>
    <col min="8973" max="8973" width="11.5703125" style="84" customWidth="1"/>
    <col min="8974" max="8974" width="13.28515625" style="84" customWidth="1"/>
    <col min="8975" max="8975" width="11.28515625" style="84" customWidth="1"/>
    <col min="8976" max="9216" width="8.85546875" style="84"/>
    <col min="9217" max="9217" width="8.5703125" style="84" customWidth="1"/>
    <col min="9218" max="9218" width="18.140625" style="84" customWidth="1"/>
    <col min="9219" max="9219" width="12" style="84" customWidth="1"/>
    <col min="9220" max="9220" width="16.5703125" style="84" customWidth="1"/>
    <col min="9221" max="9221" width="8.85546875" style="84"/>
    <col min="9222" max="9222" width="10.28515625" style="84" customWidth="1"/>
    <col min="9223" max="9223" width="8.5703125" style="84" customWidth="1"/>
    <col min="9224" max="9224" width="9.85546875" style="84" customWidth="1"/>
    <col min="9225" max="9225" width="10.140625" style="84" customWidth="1"/>
    <col min="9226" max="9226" width="11.28515625" style="84" customWidth="1"/>
    <col min="9227" max="9227" width="9.7109375" style="84" customWidth="1"/>
    <col min="9228" max="9228" width="10.140625" style="84" customWidth="1"/>
    <col min="9229" max="9229" width="11.5703125" style="84" customWidth="1"/>
    <col min="9230" max="9230" width="13.28515625" style="84" customWidth="1"/>
    <col min="9231" max="9231" width="11.28515625" style="84" customWidth="1"/>
    <col min="9232" max="9472" width="8.85546875" style="84"/>
    <col min="9473" max="9473" width="8.5703125" style="84" customWidth="1"/>
    <col min="9474" max="9474" width="18.140625" style="84" customWidth="1"/>
    <col min="9475" max="9475" width="12" style="84" customWidth="1"/>
    <col min="9476" max="9476" width="16.5703125" style="84" customWidth="1"/>
    <col min="9477" max="9477" width="8.85546875" style="84"/>
    <col min="9478" max="9478" width="10.28515625" style="84" customWidth="1"/>
    <col min="9479" max="9479" width="8.5703125" style="84" customWidth="1"/>
    <col min="9480" max="9480" width="9.85546875" style="84" customWidth="1"/>
    <col min="9481" max="9481" width="10.140625" style="84" customWidth="1"/>
    <col min="9482" max="9482" width="11.28515625" style="84" customWidth="1"/>
    <col min="9483" max="9483" width="9.7109375" style="84" customWidth="1"/>
    <col min="9484" max="9484" width="10.140625" style="84" customWidth="1"/>
    <col min="9485" max="9485" width="11.5703125" style="84" customWidth="1"/>
    <col min="9486" max="9486" width="13.28515625" style="84" customWidth="1"/>
    <col min="9487" max="9487" width="11.28515625" style="84" customWidth="1"/>
    <col min="9488" max="9728" width="8.85546875" style="84"/>
    <col min="9729" max="9729" width="8.5703125" style="84" customWidth="1"/>
    <col min="9730" max="9730" width="18.140625" style="84" customWidth="1"/>
    <col min="9731" max="9731" width="12" style="84" customWidth="1"/>
    <col min="9732" max="9732" width="16.5703125" style="84" customWidth="1"/>
    <col min="9733" max="9733" width="8.85546875" style="84"/>
    <col min="9734" max="9734" width="10.28515625" style="84" customWidth="1"/>
    <col min="9735" max="9735" width="8.5703125" style="84" customWidth="1"/>
    <col min="9736" max="9736" width="9.85546875" style="84" customWidth="1"/>
    <col min="9737" max="9737" width="10.140625" style="84" customWidth="1"/>
    <col min="9738" max="9738" width="11.28515625" style="84" customWidth="1"/>
    <col min="9739" max="9739" width="9.7109375" style="84" customWidth="1"/>
    <col min="9740" max="9740" width="10.140625" style="84" customWidth="1"/>
    <col min="9741" max="9741" width="11.5703125" style="84" customWidth="1"/>
    <col min="9742" max="9742" width="13.28515625" style="84" customWidth="1"/>
    <col min="9743" max="9743" width="11.28515625" style="84" customWidth="1"/>
    <col min="9744" max="9984" width="8.85546875" style="84"/>
    <col min="9985" max="9985" width="8.5703125" style="84" customWidth="1"/>
    <col min="9986" max="9986" width="18.140625" style="84" customWidth="1"/>
    <col min="9987" max="9987" width="12" style="84" customWidth="1"/>
    <col min="9988" max="9988" width="16.5703125" style="84" customWidth="1"/>
    <col min="9989" max="9989" width="8.85546875" style="84"/>
    <col min="9990" max="9990" width="10.28515625" style="84" customWidth="1"/>
    <col min="9991" max="9991" width="8.5703125" style="84" customWidth="1"/>
    <col min="9992" max="9992" width="9.85546875" style="84" customWidth="1"/>
    <col min="9993" max="9993" width="10.140625" style="84" customWidth="1"/>
    <col min="9994" max="9994" width="11.28515625" style="84" customWidth="1"/>
    <col min="9995" max="9995" width="9.7109375" style="84" customWidth="1"/>
    <col min="9996" max="9996" width="10.140625" style="84" customWidth="1"/>
    <col min="9997" max="9997" width="11.5703125" style="84" customWidth="1"/>
    <col min="9998" max="9998" width="13.28515625" style="84" customWidth="1"/>
    <col min="9999" max="9999" width="11.28515625" style="84" customWidth="1"/>
    <col min="10000" max="10240" width="8.85546875" style="84"/>
    <col min="10241" max="10241" width="8.5703125" style="84" customWidth="1"/>
    <col min="10242" max="10242" width="18.140625" style="84" customWidth="1"/>
    <col min="10243" max="10243" width="12" style="84" customWidth="1"/>
    <col min="10244" max="10244" width="16.5703125" style="84" customWidth="1"/>
    <col min="10245" max="10245" width="8.85546875" style="84"/>
    <col min="10246" max="10246" width="10.28515625" style="84" customWidth="1"/>
    <col min="10247" max="10247" width="8.5703125" style="84" customWidth="1"/>
    <col min="10248" max="10248" width="9.85546875" style="84" customWidth="1"/>
    <col min="10249" max="10249" width="10.140625" style="84" customWidth="1"/>
    <col min="10250" max="10250" width="11.28515625" style="84" customWidth="1"/>
    <col min="10251" max="10251" width="9.7109375" style="84" customWidth="1"/>
    <col min="10252" max="10252" width="10.140625" style="84" customWidth="1"/>
    <col min="10253" max="10253" width="11.5703125" style="84" customWidth="1"/>
    <col min="10254" max="10254" width="13.28515625" style="84" customWidth="1"/>
    <col min="10255" max="10255" width="11.28515625" style="84" customWidth="1"/>
    <col min="10256" max="10496" width="8.85546875" style="84"/>
    <col min="10497" max="10497" width="8.5703125" style="84" customWidth="1"/>
    <col min="10498" max="10498" width="18.140625" style="84" customWidth="1"/>
    <col min="10499" max="10499" width="12" style="84" customWidth="1"/>
    <col min="10500" max="10500" width="16.5703125" style="84" customWidth="1"/>
    <col min="10501" max="10501" width="8.85546875" style="84"/>
    <col min="10502" max="10502" width="10.28515625" style="84" customWidth="1"/>
    <col min="10503" max="10503" width="8.5703125" style="84" customWidth="1"/>
    <col min="10504" max="10504" width="9.85546875" style="84" customWidth="1"/>
    <col min="10505" max="10505" width="10.140625" style="84" customWidth="1"/>
    <col min="10506" max="10506" width="11.28515625" style="84" customWidth="1"/>
    <col min="10507" max="10507" width="9.7109375" style="84" customWidth="1"/>
    <col min="10508" max="10508" width="10.140625" style="84" customWidth="1"/>
    <col min="10509" max="10509" width="11.5703125" style="84" customWidth="1"/>
    <col min="10510" max="10510" width="13.28515625" style="84" customWidth="1"/>
    <col min="10511" max="10511" width="11.28515625" style="84" customWidth="1"/>
    <col min="10512" max="10752" width="8.85546875" style="84"/>
    <col min="10753" max="10753" width="8.5703125" style="84" customWidth="1"/>
    <col min="10754" max="10754" width="18.140625" style="84" customWidth="1"/>
    <col min="10755" max="10755" width="12" style="84" customWidth="1"/>
    <col min="10756" max="10756" width="16.5703125" style="84" customWidth="1"/>
    <col min="10757" max="10757" width="8.85546875" style="84"/>
    <col min="10758" max="10758" width="10.28515625" style="84" customWidth="1"/>
    <col min="10759" max="10759" width="8.5703125" style="84" customWidth="1"/>
    <col min="10760" max="10760" width="9.85546875" style="84" customWidth="1"/>
    <col min="10761" max="10761" width="10.140625" style="84" customWidth="1"/>
    <col min="10762" max="10762" width="11.28515625" style="84" customWidth="1"/>
    <col min="10763" max="10763" width="9.7109375" style="84" customWidth="1"/>
    <col min="10764" max="10764" width="10.140625" style="84" customWidth="1"/>
    <col min="10765" max="10765" width="11.5703125" style="84" customWidth="1"/>
    <col min="10766" max="10766" width="13.28515625" style="84" customWidth="1"/>
    <col min="10767" max="10767" width="11.28515625" style="84" customWidth="1"/>
    <col min="10768" max="11008" width="8.85546875" style="84"/>
    <col min="11009" max="11009" width="8.5703125" style="84" customWidth="1"/>
    <col min="11010" max="11010" width="18.140625" style="84" customWidth="1"/>
    <col min="11011" max="11011" width="12" style="84" customWidth="1"/>
    <col min="11012" max="11012" width="16.5703125" style="84" customWidth="1"/>
    <col min="11013" max="11013" width="8.85546875" style="84"/>
    <col min="11014" max="11014" width="10.28515625" style="84" customWidth="1"/>
    <col min="11015" max="11015" width="8.5703125" style="84" customWidth="1"/>
    <col min="11016" max="11016" width="9.85546875" style="84" customWidth="1"/>
    <col min="11017" max="11017" width="10.140625" style="84" customWidth="1"/>
    <col min="11018" max="11018" width="11.28515625" style="84" customWidth="1"/>
    <col min="11019" max="11019" width="9.7109375" style="84" customWidth="1"/>
    <col min="11020" max="11020" width="10.140625" style="84" customWidth="1"/>
    <col min="11021" max="11021" width="11.5703125" style="84" customWidth="1"/>
    <col min="11022" max="11022" width="13.28515625" style="84" customWidth="1"/>
    <col min="11023" max="11023" width="11.28515625" style="84" customWidth="1"/>
    <col min="11024" max="11264" width="8.85546875" style="84"/>
    <col min="11265" max="11265" width="8.5703125" style="84" customWidth="1"/>
    <col min="11266" max="11266" width="18.140625" style="84" customWidth="1"/>
    <col min="11267" max="11267" width="12" style="84" customWidth="1"/>
    <col min="11268" max="11268" width="16.5703125" style="84" customWidth="1"/>
    <col min="11269" max="11269" width="8.85546875" style="84"/>
    <col min="11270" max="11270" width="10.28515625" style="84" customWidth="1"/>
    <col min="11271" max="11271" width="8.5703125" style="84" customWidth="1"/>
    <col min="11272" max="11272" width="9.85546875" style="84" customWidth="1"/>
    <col min="11273" max="11273" width="10.140625" style="84" customWidth="1"/>
    <col min="11274" max="11274" width="11.28515625" style="84" customWidth="1"/>
    <col min="11275" max="11275" width="9.7109375" style="84" customWidth="1"/>
    <col min="11276" max="11276" width="10.140625" style="84" customWidth="1"/>
    <col min="11277" max="11277" width="11.5703125" style="84" customWidth="1"/>
    <col min="11278" max="11278" width="13.28515625" style="84" customWidth="1"/>
    <col min="11279" max="11279" width="11.28515625" style="84" customWidth="1"/>
    <col min="11280" max="11520" width="8.85546875" style="84"/>
    <col min="11521" max="11521" width="8.5703125" style="84" customWidth="1"/>
    <col min="11522" max="11522" width="18.140625" style="84" customWidth="1"/>
    <col min="11523" max="11523" width="12" style="84" customWidth="1"/>
    <col min="11524" max="11524" width="16.5703125" style="84" customWidth="1"/>
    <col min="11525" max="11525" width="8.85546875" style="84"/>
    <col min="11526" max="11526" width="10.28515625" style="84" customWidth="1"/>
    <col min="11527" max="11527" width="8.5703125" style="84" customWidth="1"/>
    <col min="11528" max="11528" width="9.85546875" style="84" customWidth="1"/>
    <col min="11529" max="11529" width="10.140625" style="84" customWidth="1"/>
    <col min="11530" max="11530" width="11.28515625" style="84" customWidth="1"/>
    <col min="11531" max="11531" width="9.7109375" style="84" customWidth="1"/>
    <col min="11532" max="11532" width="10.140625" style="84" customWidth="1"/>
    <col min="11533" max="11533" width="11.5703125" style="84" customWidth="1"/>
    <col min="11534" max="11534" width="13.28515625" style="84" customWidth="1"/>
    <col min="11535" max="11535" width="11.28515625" style="84" customWidth="1"/>
    <col min="11536" max="11776" width="8.85546875" style="84"/>
    <col min="11777" max="11777" width="8.5703125" style="84" customWidth="1"/>
    <col min="11778" max="11778" width="18.140625" style="84" customWidth="1"/>
    <col min="11779" max="11779" width="12" style="84" customWidth="1"/>
    <col min="11780" max="11780" width="16.5703125" style="84" customWidth="1"/>
    <col min="11781" max="11781" width="8.85546875" style="84"/>
    <col min="11782" max="11782" width="10.28515625" style="84" customWidth="1"/>
    <col min="11783" max="11783" width="8.5703125" style="84" customWidth="1"/>
    <col min="11784" max="11784" width="9.85546875" style="84" customWidth="1"/>
    <col min="11785" max="11785" width="10.140625" style="84" customWidth="1"/>
    <col min="11786" max="11786" width="11.28515625" style="84" customWidth="1"/>
    <col min="11787" max="11787" width="9.7109375" style="84" customWidth="1"/>
    <col min="11788" max="11788" width="10.140625" style="84" customWidth="1"/>
    <col min="11789" max="11789" width="11.5703125" style="84" customWidth="1"/>
    <col min="11790" max="11790" width="13.28515625" style="84" customWidth="1"/>
    <col min="11791" max="11791" width="11.28515625" style="84" customWidth="1"/>
    <col min="11792" max="12032" width="8.85546875" style="84"/>
    <col min="12033" max="12033" width="8.5703125" style="84" customWidth="1"/>
    <col min="12034" max="12034" width="18.140625" style="84" customWidth="1"/>
    <col min="12035" max="12035" width="12" style="84" customWidth="1"/>
    <col min="12036" max="12036" width="16.5703125" style="84" customWidth="1"/>
    <col min="12037" max="12037" width="8.85546875" style="84"/>
    <col min="12038" max="12038" width="10.28515625" style="84" customWidth="1"/>
    <col min="12039" max="12039" width="8.5703125" style="84" customWidth="1"/>
    <col min="12040" max="12040" width="9.85546875" style="84" customWidth="1"/>
    <col min="12041" max="12041" width="10.140625" style="84" customWidth="1"/>
    <col min="12042" max="12042" width="11.28515625" style="84" customWidth="1"/>
    <col min="12043" max="12043" width="9.7109375" style="84" customWidth="1"/>
    <col min="12044" max="12044" width="10.140625" style="84" customWidth="1"/>
    <col min="12045" max="12045" width="11.5703125" style="84" customWidth="1"/>
    <col min="12046" max="12046" width="13.28515625" style="84" customWidth="1"/>
    <col min="12047" max="12047" width="11.28515625" style="84" customWidth="1"/>
    <col min="12048" max="12288" width="8.85546875" style="84"/>
    <col min="12289" max="12289" width="8.5703125" style="84" customWidth="1"/>
    <col min="12290" max="12290" width="18.140625" style="84" customWidth="1"/>
    <col min="12291" max="12291" width="12" style="84" customWidth="1"/>
    <col min="12292" max="12292" width="16.5703125" style="84" customWidth="1"/>
    <col min="12293" max="12293" width="8.85546875" style="84"/>
    <col min="12294" max="12294" width="10.28515625" style="84" customWidth="1"/>
    <col min="12295" max="12295" width="8.5703125" style="84" customWidth="1"/>
    <col min="12296" max="12296" width="9.85546875" style="84" customWidth="1"/>
    <col min="12297" max="12297" width="10.140625" style="84" customWidth="1"/>
    <col min="12298" max="12298" width="11.28515625" style="84" customWidth="1"/>
    <col min="12299" max="12299" width="9.7109375" style="84" customWidth="1"/>
    <col min="12300" max="12300" width="10.140625" style="84" customWidth="1"/>
    <col min="12301" max="12301" width="11.5703125" style="84" customWidth="1"/>
    <col min="12302" max="12302" width="13.28515625" style="84" customWidth="1"/>
    <col min="12303" max="12303" width="11.28515625" style="84" customWidth="1"/>
    <col min="12304" max="12544" width="8.85546875" style="84"/>
    <col min="12545" max="12545" width="8.5703125" style="84" customWidth="1"/>
    <col min="12546" max="12546" width="18.140625" style="84" customWidth="1"/>
    <col min="12547" max="12547" width="12" style="84" customWidth="1"/>
    <col min="12548" max="12548" width="16.5703125" style="84" customWidth="1"/>
    <col min="12549" max="12549" width="8.85546875" style="84"/>
    <col min="12550" max="12550" width="10.28515625" style="84" customWidth="1"/>
    <col min="12551" max="12551" width="8.5703125" style="84" customWidth="1"/>
    <col min="12552" max="12552" width="9.85546875" style="84" customWidth="1"/>
    <col min="12553" max="12553" width="10.140625" style="84" customWidth="1"/>
    <col min="12554" max="12554" width="11.28515625" style="84" customWidth="1"/>
    <col min="12555" max="12555" width="9.7109375" style="84" customWidth="1"/>
    <col min="12556" max="12556" width="10.140625" style="84" customWidth="1"/>
    <col min="12557" max="12557" width="11.5703125" style="84" customWidth="1"/>
    <col min="12558" max="12558" width="13.28515625" style="84" customWidth="1"/>
    <col min="12559" max="12559" width="11.28515625" style="84" customWidth="1"/>
    <col min="12560" max="12800" width="8.85546875" style="84"/>
    <col min="12801" max="12801" width="8.5703125" style="84" customWidth="1"/>
    <col min="12802" max="12802" width="18.140625" style="84" customWidth="1"/>
    <col min="12803" max="12803" width="12" style="84" customWidth="1"/>
    <col min="12804" max="12804" width="16.5703125" style="84" customWidth="1"/>
    <col min="12805" max="12805" width="8.85546875" style="84"/>
    <col min="12806" max="12806" width="10.28515625" style="84" customWidth="1"/>
    <col min="12807" max="12807" width="8.5703125" style="84" customWidth="1"/>
    <col min="12808" max="12808" width="9.85546875" style="84" customWidth="1"/>
    <col min="12809" max="12809" width="10.140625" style="84" customWidth="1"/>
    <col min="12810" max="12810" width="11.28515625" style="84" customWidth="1"/>
    <col min="12811" max="12811" width="9.7109375" style="84" customWidth="1"/>
    <col min="12812" max="12812" width="10.140625" style="84" customWidth="1"/>
    <col min="12813" max="12813" width="11.5703125" style="84" customWidth="1"/>
    <col min="12814" max="12814" width="13.28515625" style="84" customWidth="1"/>
    <col min="12815" max="12815" width="11.28515625" style="84" customWidth="1"/>
    <col min="12816" max="13056" width="8.85546875" style="84"/>
    <col min="13057" max="13057" width="8.5703125" style="84" customWidth="1"/>
    <col min="13058" max="13058" width="18.140625" style="84" customWidth="1"/>
    <col min="13059" max="13059" width="12" style="84" customWidth="1"/>
    <col min="13060" max="13060" width="16.5703125" style="84" customWidth="1"/>
    <col min="13061" max="13061" width="8.85546875" style="84"/>
    <col min="13062" max="13062" width="10.28515625" style="84" customWidth="1"/>
    <col min="13063" max="13063" width="8.5703125" style="84" customWidth="1"/>
    <col min="13064" max="13064" width="9.85546875" style="84" customWidth="1"/>
    <col min="13065" max="13065" width="10.140625" style="84" customWidth="1"/>
    <col min="13066" max="13066" width="11.28515625" style="84" customWidth="1"/>
    <col min="13067" max="13067" width="9.7109375" style="84" customWidth="1"/>
    <col min="13068" max="13068" width="10.140625" style="84" customWidth="1"/>
    <col min="13069" max="13069" width="11.5703125" style="84" customWidth="1"/>
    <col min="13070" max="13070" width="13.28515625" style="84" customWidth="1"/>
    <col min="13071" max="13071" width="11.28515625" style="84" customWidth="1"/>
    <col min="13072" max="13312" width="8.85546875" style="84"/>
    <col min="13313" max="13313" width="8.5703125" style="84" customWidth="1"/>
    <col min="13314" max="13314" width="18.140625" style="84" customWidth="1"/>
    <col min="13315" max="13315" width="12" style="84" customWidth="1"/>
    <col min="13316" max="13316" width="16.5703125" style="84" customWidth="1"/>
    <col min="13317" max="13317" width="8.85546875" style="84"/>
    <col min="13318" max="13318" width="10.28515625" style="84" customWidth="1"/>
    <col min="13319" max="13319" width="8.5703125" style="84" customWidth="1"/>
    <col min="13320" max="13320" width="9.85546875" style="84" customWidth="1"/>
    <col min="13321" max="13321" width="10.140625" style="84" customWidth="1"/>
    <col min="13322" max="13322" width="11.28515625" style="84" customWidth="1"/>
    <col min="13323" max="13323" width="9.7109375" style="84" customWidth="1"/>
    <col min="13324" max="13324" width="10.140625" style="84" customWidth="1"/>
    <col min="13325" max="13325" width="11.5703125" style="84" customWidth="1"/>
    <col min="13326" max="13326" width="13.28515625" style="84" customWidth="1"/>
    <col min="13327" max="13327" width="11.28515625" style="84" customWidth="1"/>
    <col min="13328" max="13568" width="8.85546875" style="84"/>
    <col min="13569" max="13569" width="8.5703125" style="84" customWidth="1"/>
    <col min="13570" max="13570" width="18.140625" style="84" customWidth="1"/>
    <col min="13571" max="13571" width="12" style="84" customWidth="1"/>
    <col min="13572" max="13572" width="16.5703125" style="84" customWidth="1"/>
    <col min="13573" max="13573" width="8.85546875" style="84"/>
    <col min="13574" max="13574" width="10.28515625" style="84" customWidth="1"/>
    <col min="13575" max="13575" width="8.5703125" style="84" customWidth="1"/>
    <col min="13576" max="13576" width="9.85546875" style="84" customWidth="1"/>
    <col min="13577" max="13577" width="10.140625" style="84" customWidth="1"/>
    <col min="13578" max="13578" width="11.28515625" style="84" customWidth="1"/>
    <col min="13579" max="13579" width="9.7109375" style="84" customWidth="1"/>
    <col min="13580" max="13580" width="10.140625" style="84" customWidth="1"/>
    <col min="13581" max="13581" width="11.5703125" style="84" customWidth="1"/>
    <col min="13582" max="13582" width="13.28515625" style="84" customWidth="1"/>
    <col min="13583" max="13583" width="11.28515625" style="84" customWidth="1"/>
    <col min="13584" max="13824" width="8.85546875" style="84"/>
    <col min="13825" max="13825" width="8.5703125" style="84" customWidth="1"/>
    <col min="13826" max="13826" width="18.140625" style="84" customWidth="1"/>
    <col min="13827" max="13827" width="12" style="84" customWidth="1"/>
    <col min="13828" max="13828" width="16.5703125" style="84" customWidth="1"/>
    <col min="13829" max="13829" width="8.85546875" style="84"/>
    <col min="13830" max="13830" width="10.28515625" style="84" customWidth="1"/>
    <col min="13831" max="13831" width="8.5703125" style="84" customWidth="1"/>
    <col min="13832" max="13832" width="9.85546875" style="84" customWidth="1"/>
    <col min="13833" max="13833" width="10.140625" style="84" customWidth="1"/>
    <col min="13834" max="13834" width="11.28515625" style="84" customWidth="1"/>
    <col min="13835" max="13835" width="9.7109375" style="84" customWidth="1"/>
    <col min="13836" max="13836" width="10.140625" style="84" customWidth="1"/>
    <col min="13837" max="13837" width="11.5703125" style="84" customWidth="1"/>
    <col min="13838" max="13838" width="13.28515625" style="84" customWidth="1"/>
    <col min="13839" max="13839" width="11.28515625" style="84" customWidth="1"/>
    <col min="13840" max="14080" width="8.85546875" style="84"/>
    <col min="14081" max="14081" width="8.5703125" style="84" customWidth="1"/>
    <col min="14082" max="14082" width="18.140625" style="84" customWidth="1"/>
    <col min="14083" max="14083" width="12" style="84" customWidth="1"/>
    <col min="14084" max="14084" width="16.5703125" style="84" customWidth="1"/>
    <col min="14085" max="14085" width="8.85546875" style="84"/>
    <col min="14086" max="14086" width="10.28515625" style="84" customWidth="1"/>
    <col min="14087" max="14087" width="8.5703125" style="84" customWidth="1"/>
    <col min="14088" max="14088" width="9.85546875" style="84" customWidth="1"/>
    <col min="14089" max="14089" width="10.140625" style="84" customWidth="1"/>
    <col min="14090" max="14090" width="11.28515625" style="84" customWidth="1"/>
    <col min="14091" max="14091" width="9.7109375" style="84" customWidth="1"/>
    <col min="14092" max="14092" width="10.140625" style="84" customWidth="1"/>
    <col min="14093" max="14093" width="11.5703125" style="84" customWidth="1"/>
    <col min="14094" max="14094" width="13.28515625" style="84" customWidth="1"/>
    <col min="14095" max="14095" width="11.28515625" style="84" customWidth="1"/>
    <col min="14096" max="14336" width="8.85546875" style="84"/>
    <col min="14337" max="14337" width="8.5703125" style="84" customWidth="1"/>
    <col min="14338" max="14338" width="18.140625" style="84" customWidth="1"/>
    <col min="14339" max="14339" width="12" style="84" customWidth="1"/>
    <col min="14340" max="14340" width="16.5703125" style="84" customWidth="1"/>
    <col min="14341" max="14341" width="8.85546875" style="84"/>
    <col min="14342" max="14342" width="10.28515625" style="84" customWidth="1"/>
    <col min="14343" max="14343" width="8.5703125" style="84" customWidth="1"/>
    <col min="14344" max="14344" width="9.85546875" style="84" customWidth="1"/>
    <col min="14345" max="14345" width="10.140625" style="84" customWidth="1"/>
    <col min="14346" max="14346" width="11.28515625" style="84" customWidth="1"/>
    <col min="14347" max="14347" width="9.7109375" style="84" customWidth="1"/>
    <col min="14348" max="14348" width="10.140625" style="84" customWidth="1"/>
    <col min="14349" max="14349" width="11.5703125" style="84" customWidth="1"/>
    <col min="14350" max="14350" width="13.28515625" style="84" customWidth="1"/>
    <col min="14351" max="14351" width="11.28515625" style="84" customWidth="1"/>
    <col min="14352" max="14592" width="8.85546875" style="84"/>
    <col min="14593" max="14593" width="8.5703125" style="84" customWidth="1"/>
    <col min="14594" max="14594" width="18.140625" style="84" customWidth="1"/>
    <col min="14595" max="14595" width="12" style="84" customWidth="1"/>
    <col min="14596" max="14596" width="16.5703125" style="84" customWidth="1"/>
    <col min="14597" max="14597" width="8.85546875" style="84"/>
    <col min="14598" max="14598" width="10.28515625" style="84" customWidth="1"/>
    <col min="14599" max="14599" width="8.5703125" style="84" customWidth="1"/>
    <col min="14600" max="14600" width="9.85546875" style="84" customWidth="1"/>
    <col min="14601" max="14601" width="10.140625" style="84" customWidth="1"/>
    <col min="14602" max="14602" width="11.28515625" style="84" customWidth="1"/>
    <col min="14603" max="14603" width="9.7109375" style="84" customWidth="1"/>
    <col min="14604" max="14604" width="10.140625" style="84" customWidth="1"/>
    <col min="14605" max="14605" width="11.5703125" style="84" customWidth="1"/>
    <col min="14606" max="14606" width="13.28515625" style="84" customWidth="1"/>
    <col min="14607" max="14607" width="11.28515625" style="84" customWidth="1"/>
    <col min="14608" max="14848" width="8.85546875" style="84"/>
    <col min="14849" max="14849" width="8.5703125" style="84" customWidth="1"/>
    <col min="14850" max="14850" width="18.140625" style="84" customWidth="1"/>
    <col min="14851" max="14851" width="12" style="84" customWidth="1"/>
    <col min="14852" max="14852" width="16.5703125" style="84" customWidth="1"/>
    <col min="14853" max="14853" width="8.85546875" style="84"/>
    <col min="14854" max="14854" width="10.28515625" style="84" customWidth="1"/>
    <col min="14855" max="14855" width="8.5703125" style="84" customWidth="1"/>
    <col min="14856" max="14856" width="9.85546875" style="84" customWidth="1"/>
    <col min="14857" max="14857" width="10.140625" style="84" customWidth="1"/>
    <col min="14858" max="14858" width="11.28515625" style="84" customWidth="1"/>
    <col min="14859" max="14859" width="9.7109375" style="84" customWidth="1"/>
    <col min="14860" max="14860" width="10.140625" style="84" customWidth="1"/>
    <col min="14861" max="14861" width="11.5703125" style="84" customWidth="1"/>
    <col min="14862" max="14862" width="13.28515625" style="84" customWidth="1"/>
    <col min="14863" max="14863" width="11.28515625" style="84" customWidth="1"/>
    <col min="14864" max="15104" width="8.85546875" style="84"/>
    <col min="15105" max="15105" width="8.5703125" style="84" customWidth="1"/>
    <col min="15106" max="15106" width="18.140625" style="84" customWidth="1"/>
    <col min="15107" max="15107" width="12" style="84" customWidth="1"/>
    <col min="15108" max="15108" width="16.5703125" style="84" customWidth="1"/>
    <col min="15109" max="15109" width="8.85546875" style="84"/>
    <col min="15110" max="15110" width="10.28515625" style="84" customWidth="1"/>
    <col min="15111" max="15111" width="8.5703125" style="84" customWidth="1"/>
    <col min="15112" max="15112" width="9.85546875" style="84" customWidth="1"/>
    <col min="15113" max="15113" width="10.140625" style="84" customWidth="1"/>
    <col min="15114" max="15114" width="11.28515625" style="84" customWidth="1"/>
    <col min="15115" max="15115" width="9.7109375" style="84" customWidth="1"/>
    <col min="15116" max="15116" width="10.140625" style="84" customWidth="1"/>
    <col min="15117" max="15117" width="11.5703125" style="84" customWidth="1"/>
    <col min="15118" max="15118" width="13.28515625" style="84" customWidth="1"/>
    <col min="15119" max="15119" width="11.28515625" style="84" customWidth="1"/>
    <col min="15120" max="15360" width="8.85546875" style="84"/>
    <col min="15361" max="15361" width="8.5703125" style="84" customWidth="1"/>
    <col min="15362" max="15362" width="18.140625" style="84" customWidth="1"/>
    <col min="15363" max="15363" width="12" style="84" customWidth="1"/>
    <col min="15364" max="15364" width="16.5703125" style="84" customWidth="1"/>
    <col min="15365" max="15365" width="8.85546875" style="84"/>
    <col min="15366" max="15366" width="10.28515625" style="84" customWidth="1"/>
    <col min="15367" max="15367" width="8.5703125" style="84" customWidth="1"/>
    <col min="15368" max="15368" width="9.85546875" style="84" customWidth="1"/>
    <col min="15369" max="15369" width="10.140625" style="84" customWidth="1"/>
    <col min="15370" max="15370" width="11.28515625" style="84" customWidth="1"/>
    <col min="15371" max="15371" width="9.7109375" style="84" customWidth="1"/>
    <col min="15372" max="15372" width="10.140625" style="84" customWidth="1"/>
    <col min="15373" max="15373" width="11.5703125" style="84" customWidth="1"/>
    <col min="15374" max="15374" width="13.28515625" style="84" customWidth="1"/>
    <col min="15375" max="15375" width="11.28515625" style="84" customWidth="1"/>
    <col min="15376" max="15616" width="8.85546875" style="84"/>
    <col min="15617" max="15617" width="8.5703125" style="84" customWidth="1"/>
    <col min="15618" max="15618" width="18.140625" style="84" customWidth="1"/>
    <col min="15619" max="15619" width="12" style="84" customWidth="1"/>
    <col min="15620" max="15620" width="16.5703125" style="84" customWidth="1"/>
    <col min="15621" max="15621" width="8.85546875" style="84"/>
    <col min="15622" max="15622" width="10.28515625" style="84" customWidth="1"/>
    <col min="15623" max="15623" width="8.5703125" style="84" customWidth="1"/>
    <col min="15624" max="15624" width="9.85546875" style="84" customWidth="1"/>
    <col min="15625" max="15625" width="10.140625" style="84" customWidth="1"/>
    <col min="15626" max="15626" width="11.28515625" style="84" customWidth="1"/>
    <col min="15627" max="15627" width="9.7109375" style="84" customWidth="1"/>
    <col min="15628" max="15628" width="10.140625" style="84" customWidth="1"/>
    <col min="15629" max="15629" width="11.5703125" style="84" customWidth="1"/>
    <col min="15630" max="15630" width="13.28515625" style="84" customWidth="1"/>
    <col min="15631" max="15631" width="11.28515625" style="84" customWidth="1"/>
    <col min="15632" max="15872" width="8.85546875" style="84"/>
    <col min="15873" max="15873" width="8.5703125" style="84" customWidth="1"/>
    <col min="15874" max="15874" width="18.140625" style="84" customWidth="1"/>
    <col min="15875" max="15875" width="12" style="84" customWidth="1"/>
    <col min="15876" max="15876" width="16.5703125" style="84" customWidth="1"/>
    <col min="15877" max="15877" width="8.85546875" style="84"/>
    <col min="15878" max="15878" width="10.28515625" style="84" customWidth="1"/>
    <col min="15879" max="15879" width="8.5703125" style="84" customWidth="1"/>
    <col min="15880" max="15880" width="9.85546875" style="84" customWidth="1"/>
    <col min="15881" max="15881" width="10.140625" style="84" customWidth="1"/>
    <col min="15882" max="15882" width="11.28515625" style="84" customWidth="1"/>
    <col min="15883" max="15883" width="9.7109375" style="84" customWidth="1"/>
    <col min="15884" max="15884" width="10.140625" style="84" customWidth="1"/>
    <col min="15885" max="15885" width="11.5703125" style="84" customWidth="1"/>
    <col min="15886" max="15886" width="13.28515625" style="84" customWidth="1"/>
    <col min="15887" max="15887" width="11.28515625" style="84" customWidth="1"/>
    <col min="15888" max="16128" width="8.85546875" style="84"/>
    <col min="16129" max="16129" width="8.5703125" style="84" customWidth="1"/>
    <col min="16130" max="16130" width="18.140625" style="84" customWidth="1"/>
    <col min="16131" max="16131" width="12" style="84" customWidth="1"/>
    <col min="16132" max="16132" width="16.5703125" style="84" customWidth="1"/>
    <col min="16133" max="16133" width="8.85546875" style="84"/>
    <col min="16134" max="16134" width="10.28515625" style="84" customWidth="1"/>
    <col min="16135" max="16135" width="8.5703125" style="84" customWidth="1"/>
    <col min="16136" max="16136" width="9.85546875" style="84" customWidth="1"/>
    <col min="16137" max="16137" width="10.140625" style="84" customWidth="1"/>
    <col min="16138" max="16138" width="11.28515625" style="84" customWidth="1"/>
    <col min="16139" max="16139" width="9.7109375" style="84" customWidth="1"/>
    <col min="16140" max="16140" width="10.140625" style="84" customWidth="1"/>
    <col min="16141" max="16141" width="11.5703125" style="84" customWidth="1"/>
    <col min="16142" max="16142" width="13.28515625" style="84" customWidth="1"/>
    <col min="16143" max="16143" width="11.28515625" style="84" customWidth="1"/>
    <col min="16144" max="16384" width="8.85546875" style="84"/>
  </cols>
  <sheetData>
    <row r="1" spans="1:28" ht="12" customHeight="1" x14ac:dyDescent="0.2">
      <c r="A1" s="476" t="s">
        <v>259</v>
      </c>
      <c r="B1" s="476"/>
      <c r="C1" s="476"/>
      <c r="D1" s="476"/>
      <c r="E1" s="476"/>
      <c r="F1" s="476"/>
      <c r="G1" s="476"/>
      <c r="H1" s="476"/>
      <c r="I1" s="476"/>
      <c r="J1" s="476"/>
    </row>
    <row r="2" spans="1:28" ht="12" customHeight="1" x14ac:dyDescent="0.2">
      <c r="A2" s="476" t="s">
        <v>260</v>
      </c>
      <c r="B2" s="476"/>
      <c r="C2" s="476"/>
      <c r="D2" s="476"/>
      <c r="E2" s="476"/>
      <c r="F2" s="476"/>
      <c r="G2" s="476"/>
      <c r="H2" s="476"/>
      <c r="I2" s="476"/>
      <c r="J2" s="476"/>
    </row>
    <row r="3" spans="1:28" ht="12" customHeight="1" x14ac:dyDescent="0.2">
      <c r="B3" s="86"/>
      <c r="C3" s="86"/>
      <c r="D3" s="86"/>
      <c r="F3" s="86"/>
      <c r="G3" s="86"/>
      <c r="H3" s="86"/>
      <c r="I3" s="86"/>
      <c r="J3" s="86"/>
    </row>
    <row r="4" spans="1:28" ht="13.15" customHeight="1" x14ac:dyDescent="0.2">
      <c r="A4" s="477" t="s">
        <v>261</v>
      </c>
      <c r="B4" s="477"/>
      <c r="C4" s="477"/>
      <c r="D4" s="477"/>
      <c r="E4" s="477"/>
      <c r="F4" s="477"/>
      <c r="G4" s="477"/>
      <c r="H4" s="477"/>
      <c r="I4" s="477"/>
      <c r="J4" s="477"/>
      <c r="K4" s="87"/>
      <c r="L4" s="87"/>
      <c r="M4" s="87"/>
      <c r="N4" s="87"/>
      <c r="O4" s="87"/>
      <c r="P4" s="87"/>
      <c r="Q4" s="87"/>
      <c r="R4" s="87"/>
      <c r="S4" s="87"/>
      <c r="T4" s="87"/>
      <c r="U4" s="87"/>
      <c r="V4" s="87"/>
      <c r="W4" s="87"/>
      <c r="X4" s="87"/>
      <c r="Y4" s="87"/>
      <c r="Z4" s="87"/>
      <c r="AA4" s="87"/>
      <c r="AB4" s="87"/>
    </row>
    <row r="5" spans="1:28" ht="34.9" customHeight="1" x14ac:dyDescent="0.2">
      <c r="A5" s="477"/>
      <c r="B5" s="477"/>
      <c r="C5" s="477"/>
      <c r="D5" s="477"/>
      <c r="E5" s="477"/>
      <c r="F5" s="477"/>
      <c r="G5" s="477"/>
      <c r="H5" s="477"/>
      <c r="I5" s="477"/>
      <c r="J5" s="477"/>
      <c r="K5" s="87"/>
      <c r="L5" s="87"/>
      <c r="M5" s="87"/>
      <c r="N5" s="87"/>
      <c r="O5" s="87"/>
      <c r="P5" s="87"/>
      <c r="Q5" s="87"/>
      <c r="R5" s="87"/>
      <c r="S5" s="87"/>
      <c r="T5" s="87"/>
      <c r="U5" s="87"/>
      <c r="V5" s="87"/>
      <c r="W5" s="87"/>
      <c r="X5" s="87"/>
      <c r="Y5" s="87"/>
      <c r="Z5" s="87"/>
      <c r="AA5" s="87"/>
      <c r="AB5" s="87"/>
    </row>
    <row r="6" spans="1:28" ht="13.15" customHeight="1" x14ac:dyDescent="0.2">
      <c r="A6" s="478" t="s">
        <v>356</v>
      </c>
      <c r="B6" s="478"/>
      <c r="C6" s="478"/>
      <c r="D6" s="478"/>
      <c r="E6" s="478"/>
      <c r="F6" s="478"/>
      <c r="G6" s="478"/>
      <c r="H6" s="478"/>
      <c r="I6" s="478"/>
      <c r="J6" s="478"/>
      <c r="K6" s="88"/>
      <c r="L6" s="88"/>
      <c r="M6" s="88"/>
      <c r="N6" s="88"/>
      <c r="O6" s="87"/>
      <c r="P6" s="87"/>
      <c r="Q6" s="87"/>
      <c r="R6" s="87"/>
      <c r="S6" s="87"/>
      <c r="T6" s="87"/>
      <c r="U6" s="87"/>
      <c r="V6" s="87"/>
      <c r="W6" s="87"/>
      <c r="X6" s="87"/>
      <c r="Y6" s="87"/>
      <c r="Z6" s="87"/>
      <c r="AA6" s="87"/>
      <c r="AB6" s="87"/>
    </row>
    <row r="7" spans="1:28" ht="45" customHeight="1" x14ac:dyDescent="0.2">
      <c r="C7" s="89"/>
      <c r="D7" s="89"/>
      <c r="E7" s="89"/>
      <c r="F7" s="89"/>
      <c r="G7" s="89"/>
      <c r="H7" s="89"/>
      <c r="I7" s="89"/>
      <c r="J7" s="89"/>
      <c r="K7" s="88"/>
      <c r="L7" s="88"/>
      <c r="M7" s="88"/>
      <c r="N7" s="88"/>
      <c r="O7" s="87"/>
      <c r="P7" s="87"/>
      <c r="Q7" s="87"/>
      <c r="R7" s="87"/>
      <c r="S7" s="87"/>
      <c r="T7" s="87"/>
      <c r="U7" s="87"/>
      <c r="V7" s="87"/>
      <c r="W7" s="87"/>
      <c r="X7" s="87"/>
      <c r="Y7" s="87"/>
      <c r="Z7" s="87"/>
      <c r="AA7" s="87"/>
      <c r="AB7" s="87"/>
    </row>
    <row r="8" spans="1:28" x14ac:dyDescent="0.2">
      <c r="A8" s="85" t="s">
        <v>262</v>
      </c>
    </row>
    <row r="10" spans="1:28" ht="57" customHeight="1" x14ac:dyDescent="0.2">
      <c r="A10" s="90" t="s">
        <v>263</v>
      </c>
      <c r="B10" s="408" t="s">
        <v>264</v>
      </c>
      <c r="C10" s="408"/>
      <c r="D10" s="408"/>
      <c r="E10" s="408" t="s">
        <v>265</v>
      </c>
      <c r="F10" s="408"/>
      <c r="G10" s="408"/>
      <c r="H10" s="91" t="s">
        <v>266</v>
      </c>
      <c r="I10" s="91" t="s">
        <v>267</v>
      </c>
      <c r="J10" s="91" t="s">
        <v>268</v>
      </c>
    </row>
    <row r="11" spans="1:28" ht="15" customHeight="1" x14ac:dyDescent="0.2">
      <c r="A11" s="90">
        <v>1</v>
      </c>
      <c r="B11" s="408">
        <v>2</v>
      </c>
      <c r="C11" s="408"/>
      <c r="D11" s="408"/>
      <c r="E11" s="408">
        <v>3</v>
      </c>
      <c r="F11" s="408"/>
      <c r="G11" s="408"/>
      <c r="H11" s="92">
        <v>4</v>
      </c>
      <c r="I11" s="92">
        <v>5</v>
      </c>
      <c r="J11" s="92">
        <v>6</v>
      </c>
    </row>
    <row r="12" spans="1:28" x14ac:dyDescent="0.2">
      <c r="A12" s="90"/>
      <c r="B12" s="408"/>
      <c r="C12" s="408"/>
      <c r="D12" s="408"/>
      <c r="E12" s="408"/>
      <c r="F12" s="408"/>
      <c r="G12" s="408"/>
      <c r="H12" s="93"/>
      <c r="I12" s="93"/>
      <c r="J12" s="94">
        <f>E12*H12*I12</f>
        <v>0</v>
      </c>
    </row>
    <row r="13" spans="1:28" x14ac:dyDescent="0.2">
      <c r="A13" s="472" t="s">
        <v>269</v>
      </c>
      <c r="B13" s="473"/>
      <c r="C13" s="473"/>
      <c r="D13" s="474"/>
      <c r="E13" s="408" t="s">
        <v>31</v>
      </c>
      <c r="F13" s="408"/>
      <c r="G13" s="408"/>
      <c r="H13" s="92" t="s">
        <v>31</v>
      </c>
      <c r="I13" s="92" t="s">
        <v>31</v>
      </c>
      <c r="J13" s="93"/>
    </row>
    <row r="15" spans="1:28" x14ac:dyDescent="0.2">
      <c r="B15" s="84" t="s">
        <v>270</v>
      </c>
    </row>
    <row r="17" spans="1:10" x14ac:dyDescent="0.2">
      <c r="A17" s="85" t="s">
        <v>271</v>
      </c>
    </row>
    <row r="19" spans="1:10" ht="60" x14ac:dyDescent="0.2">
      <c r="A19" s="90" t="s">
        <v>263</v>
      </c>
      <c r="B19" s="408" t="s">
        <v>264</v>
      </c>
      <c r="C19" s="408"/>
      <c r="D19" s="408"/>
      <c r="E19" s="408" t="s">
        <v>272</v>
      </c>
      <c r="F19" s="408"/>
      <c r="G19" s="408"/>
      <c r="H19" s="91" t="s">
        <v>273</v>
      </c>
      <c r="I19" s="91" t="s">
        <v>274</v>
      </c>
      <c r="J19" s="91" t="s">
        <v>268</v>
      </c>
    </row>
    <row r="20" spans="1:10" x14ac:dyDescent="0.2">
      <c r="A20" s="90">
        <v>1</v>
      </c>
      <c r="B20" s="408">
        <v>2</v>
      </c>
      <c r="C20" s="408"/>
      <c r="D20" s="408"/>
      <c r="E20" s="408">
        <v>3</v>
      </c>
      <c r="F20" s="408"/>
      <c r="G20" s="408"/>
      <c r="H20" s="92">
        <v>4</v>
      </c>
      <c r="I20" s="92">
        <v>5</v>
      </c>
      <c r="J20" s="92">
        <v>6</v>
      </c>
    </row>
    <row r="21" spans="1:10" x14ac:dyDescent="0.2">
      <c r="A21" s="90"/>
      <c r="B21" s="408"/>
      <c r="C21" s="408"/>
      <c r="D21" s="408"/>
      <c r="E21" s="408"/>
      <c r="F21" s="408"/>
      <c r="G21" s="408"/>
      <c r="H21" s="93"/>
      <c r="I21" s="93"/>
      <c r="J21" s="94">
        <f>E21*H21*I21</f>
        <v>0</v>
      </c>
    </row>
    <row r="22" spans="1:10" x14ac:dyDescent="0.2">
      <c r="A22" s="472" t="s">
        <v>269</v>
      </c>
      <c r="B22" s="473"/>
      <c r="C22" s="473"/>
      <c r="D22" s="474"/>
      <c r="E22" s="408" t="s">
        <v>31</v>
      </c>
      <c r="F22" s="408"/>
      <c r="G22" s="408"/>
      <c r="H22" s="92" t="s">
        <v>31</v>
      </c>
      <c r="I22" s="92" t="s">
        <v>31</v>
      </c>
      <c r="J22" s="93"/>
    </row>
    <row r="24" spans="1:10" x14ac:dyDescent="0.2">
      <c r="B24" s="84" t="s">
        <v>270</v>
      </c>
    </row>
    <row r="26" spans="1:10" x14ac:dyDescent="0.2">
      <c r="A26" s="95" t="s">
        <v>275</v>
      </c>
    </row>
    <row r="27" spans="1:10" x14ac:dyDescent="0.2">
      <c r="A27" s="95" t="s">
        <v>276</v>
      </c>
    </row>
    <row r="28" spans="1:10" x14ac:dyDescent="0.2">
      <c r="A28" s="95" t="s">
        <v>277</v>
      </c>
    </row>
    <row r="30" spans="1:10" ht="78.599999999999994" customHeight="1" x14ac:dyDescent="0.2">
      <c r="A30" s="96" t="s">
        <v>263</v>
      </c>
      <c r="B30" s="408" t="s">
        <v>278</v>
      </c>
      <c r="C30" s="408"/>
      <c r="D30" s="408"/>
      <c r="E30" s="408"/>
      <c r="F30" s="408"/>
      <c r="G30" s="408"/>
      <c r="H30" s="408"/>
      <c r="I30" s="91" t="s">
        <v>279</v>
      </c>
      <c r="J30" s="91" t="s">
        <v>280</v>
      </c>
    </row>
    <row r="31" spans="1:10" x14ac:dyDescent="0.2">
      <c r="A31" s="90">
        <v>1</v>
      </c>
      <c r="B31" s="475">
        <v>2</v>
      </c>
      <c r="C31" s="475"/>
      <c r="D31" s="475"/>
      <c r="E31" s="475"/>
      <c r="F31" s="475"/>
      <c r="G31" s="475"/>
      <c r="H31" s="475"/>
      <c r="I31" s="92">
        <v>3</v>
      </c>
      <c r="J31" s="92">
        <v>4</v>
      </c>
    </row>
    <row r="32" spans="1:10" x14ac:dyDescent="0.2">
      <c r="A32" s="90">
        <v>1</v>
      </c>
      <c r="B32" s="471" t="s">
        <v>281</v>
      </c>
      <c r="C32" s="471"/>
      <c r="D32" s="471"/>
      <c r="E32" s="471"/>
      <c r="F32" s="471"/>
      <c r="G32" s="471"/>
      <c r="H32" s="471"/>
      <c r="I32" s="92" t="s">
        <v>31</v>
      </c>
      <c r="J32" s="93"/>
    </row>
    <row r="33" spans="1:16" ht="25.9" customHeight="1" x14ac:dyDescent="0.2">
      <c r="A33" s="90" t="s">
        <v>282</v>
      </c>
      <c r="B33" s="468" t="s">
        <v>283</v>
      </c>
      <c r="C33" s="468"/>
      <c r="D33" s="468"/>
      <c r="E33" s="468"/>
      <c r="F33" s="468"/>
      <c r="G33" s="468"/>
      <c r="H33" s="468"/>
      <c r="I33" s="92"/>
      <c r="J33" s="97"/>
    </row>
    <row r="34" spans="1:16" x14ac:dyDescent="0.2">
      <c r="A34" s="90" t="s">
        <v>284</v>
      </c>
      <c r="B34" s="471" t="s">
        <v>285</v>
      </c>
      <c r="C34" s="471"/>
      <c r="D34" s="471"/>
      <c r="E34" s="471"/>
      <c r="F34" s="471"/>
      <c r="G34" s="471"/>
      <c r="H34" s="471"/>
      <c r="I34" s="92"/>
      <c r="J34" s="97"/>
    </row>
    <row r="35" spans="1:16" ht="24" customHeight="1" x14ac:dyDescent="0.2">
      <c r="A35" s="90" t="s">
        <v>286</v>
      </c>
      <c r="B35" s="468" t="s">
        <v>287</v>
      </c>
      <c r="C35" s="468"/>
      <c r="D35" s="468"/>
      <c r="E35" s="468"/>
      <c r="F35" s="468"/>
      <c r="G35" s="468"/>
      <c r="H35" s="468"/>
      <c r="I35" s="92"/>
      <c r="J35" s="97"/>
    </row>
    <row r="36" spans="1:16" x14ac:dyDescent="0.2">
      <c r="A36" s="90">
        <v>2</v>
      </c>
      <c r="B36" s="471" t="s">
        <v>288</v>
      </c>
      <c r="C36" s="471"/>
      <c r="D36" s="471"/>
      <c r="E36" s="471"/>
      <c r="F36" s="471"/>
      <c r="G36" s="471"/>
      <c r="H36" s="471"/>
      <c r="I36" s="92" t="s">
        <v>31</v>
      </c>
      <c r="J36" s="97"/>
    </row>
    <row r="37" spans="1:16" ht="34.9" customHeight="1" x14ac:dyDescent="0.2">
      <c r="A37" s="90" t="s">
        <v>289</v>
      </c>
      <c r="B37" s="468" t="s">
        <v>290</v>
      </c>
      <c r="C37" s="468"/>
      <c r="D37" s="468"/>
      <c r="E37" s="468"/>
      <c r="F37" s="468"/>
      <c r="G37" s="468"/>
      <c r="H37" s="468"/>
      <c r="I37" s="92"/>
      <c r="J37" s="97"/>
    </row>
    <row r="38" spans="1:16" x14ac:dyDescent="0.2">
      <c r="A38" s="90" t="s">
        <v>291</v>
      </c>
      <c r="B38" s="471" t="s">
        <v>292</v>
      </c>
      <c r="C38" s="471"/>
      <c r="D38" s="471"/>
      <c r="E38" s="471"/>
      <c r="F38" s="471"/>
      <c r="G38" s="471"/>
      <c r="H38" s="471"/>
      <c r="I38" s="92"/>
      <c r="J38" s="97"/>
    </row>
    <row r="39" spans="1:16" ht="27" customHeight="1" x14ac:dyDescent="0.2">
      <c r="A39" s="98" t="s">
        <v>293</v>
      </c>
      <c r="B39" s="468" t="s">
        <v>294</v>
      </c>
      <c r="C39" s="468"/>
      <c r="D39" s="468"/>
      <c r="E39" s="468"/>
      <c r="F39" s="468"/>
      <c r="G39" s="468"/>
      <c r="H39" s="468"/>
      <c r="I39" s="92"/>
      <c r="J39" s="97"/>
    </row>
    <row r="40" spans="1:16" ht="22.9" customHeight="1" x14ac:dyDescent="0.2">
      <c r="A40" s="90" t="s">
        <v>295</v>
      </c>
      <c r="B40" s="468" t="s">
        <v>296</v>
      </c>
      <c r="C40" s="468"/>
      <c r="D40" s="468"/>
      <c r="E40" s="468"/>
      <c r="F40" s="468"/>
      <c r="G40" s="468"/>
      <c r="H40" s="468"/>
      <c r="I40" s="92"/>
      <c r="J40" s="97"/>
    </row>
    <row r="41" spans="1:16" ht="25.15" customHeight="1" x14ac:dyDescent="0.2">
      <c r="A41" s="90" t="s">
        <v>297</v>
      </c>
      <c r="B41" s="468" t="s">
        <v>298</v>
      </c>
      <c r="C41" s="468"/>
      <c r="D41" s="468"/>
      <c r="E41" s="468"/>
      <c r="F41" s="468"/>
      <c r="G41" s="468"/>
      <c r="H41" s="468"/>
      <c r="I41" s="92"/>
      <c r="J41" s="97"/>
    </row>
    <row r="42" spans="1:16" ht="24.6" customHeight="1" x14ac:dyDescent="0.2">
      <c r="A42" s="90">
        <v>3</v>
      </c>
      <c r="B42" s="468" t="s">
        <v>299</v>
      </c>
      <c r="C42" s="468"/>
      <c r="D42" s="468"/>
      <c r="E42" s="468"/>
      <c r="F42" s="468"/>
      <c r="G42" s="468"/>
      <c r="H42" s="468"/>
      <c r="I42" s="92"/>
      <c r="J42" s="97"/>
    </row>
    <row r="43" spans="1:16" x14ac:dyDescent="0.2">
      <c r="A43" s="90"/>
      <c r="B43" s="469" t="s">
        <v>269</v>
      </c>
      <c r="C43" s="469"/>
      <c r="D43" s="469"/>
      <c r="E43" s="469"/>
      <c r="F43" s="469"/>
      <c r="G43" s="469"/>
      <c r="H43" s="469"/>
      <c r="I43" s="92" t="s">
        <v>31</v>
      </c>
      <c r="J43" s="97">
        <f>SUM(J33:J42)</f>
        <v>0</v>
      </c>
      <c r="K43" s="99"/>
      <c r="O43" s="99"/>
      <c r="P43" s="99"/>
    </row>
    <row r="44" spans="1:16" x14ac:dyDescent="0.2">
      <c r="B44" s="470"/>
      <c r="C44" s="470"/>
      <c r="D44" s="470"/>
      <c r="E44" s="470"/>
      <c r="F44" s="470"/>
      <c r="G44" s="470"/>
      <c r="H44" s="470"/>
      <c r="K44" s="99"/>
      <c r="L44" s="99"/>
      <c r="M44" s="99"/>
      <c r="N44" s="99"/>
    </row>
    <row r="45" spans="1:16" s="100" customFormat="1" x14ac:dyDescent="0.2">
      <c r="A45" s="95"/>
      <c r="B45" s="100" t="s">
        <v>300</v>
      </c>
      <c r="E45" s="101"/>
      <c r="K45" s="102"/>
      <c r="L45" s="99"/>
      <c r="M45" s="99"/>
      <c r="N45" s="102"/>
    </row>
    <row r="46" spans="1:16" x14ac:dyDescent="0.2">
      <c r="K46" s="99"/>
      <c r="L46" s="99"/>
      <c r="M46" s="99"/>
      <c r="N46" s="99"/>
    </row>
    <row r="47" spans="1:16" x14ac:dyDescent="0.2">
      <c r="A47" s="85" t="s">
        <v>301</v>
      </c>
      <c r="K47" s="99"/>
      <c r="L47" s="99"/>
      <c r="M47" s="99"/>
      <c r="N47" s="99"/>
    </row>
    <row r="48" spans="1:16" x14ac:dyDescent="0.2">
      <c r="A48" s="85" t="s">
        <v>302</v>
      </c>
      <c r="K48" s="99"/>
      <c r="L48" s="99"/>
      <c r="M48" s="99"/>
      <c r="N48" s="99"/>
    </row>
    <row r="49" spans="1:16" x14ac:dyDescent="0.2">
      <c r="K49" s="99"/>
      <c r="L49" s="99"/>
      <c r="M49" s="99"/>
      <c r="N49" s="99"/>
    </row>
    <row r="50" spans="1:16" ht="37.9" customHeight="1" x14ac:dyDescent="0.2">
      <c r="A50" s="96" t="s">
        <v>263</v>
      </c>
      <c r="B50" s="408" t="s">
        <v>16</v>
      </c>
      <c r="C50" s="408"/>
      <c r="D50" s="408"/>
      <c r="E50" s="408" t="s">
        <v>303</v>
      </c>
      <c r="F50" s="408"/>
      <c r="G50" s="443" t="s">
        <v>304</v>
      </c>
      <c r="H50" s="443"/>
      <c r="I50" s="443" t="s">
        <v>305</v>
      </c>
      <c r="J50" s="443"/>
      <c r="K50" s="99"/>
      <c r="L50" s="99"/>
      <c r="M50" s="99"/>
      <c r="N50" s="99"/>
    </row>
    <row r="51" spans="1:16" x14ac:dyDescent="0.2">
      <c r="A51" s="90">
        <v>1</v>
      </c>
      <c r="B51" s="408">
        <v>2</v>
      </c>
      <c r="C51" s="408"/>
      <c r="D51" s="408"/>
      <c r="E51" s="408">
        <v>3</v>
      </c>
      <c r="F51" s="408"/>
      <c r="G51" s="443">
        <v>4</v>
      </c>
      <c r="H51" s="443"/>
      <c r="I51" s="443">
        <v>5</v>
      </c>
      <c r="J51" s="443"/>
      <c r="K51" s="99"/>
      <c r="L51" s="99"/>
      <c r="M51" s="99"/>
      <c r="N51" s="99"/>
    </row>
    <row r="52" spans="1:16" x14ac:dyDescent="0.2">
      <c r="A52" s="90"/>
      <c r="B52" s="442"/>
      <c r="C52" s="442"/>
      <c r="D52" s="442"/>
      <c r="E52" s="408"/>
      <c r="F52" s="408"/>
      <c r="G52" s="443"/>
      <c r="H52" s="443"/>
      <c r="I52" s="444">
        <f t="shared" ref="I52:I57" si="0">E52*G52</f>
        <v>0</v>
      </c>
      <c r="J52" s="444"/>
      <c r="K52" s="99"/>
      <c r="L52" s="99"/>
      <c r="M52" s="99"/>
      <c r="N52" s="99"/>
    </row>
    <row r="53" spans="1:16" x14ac:dyDescent="0.2">
      <c r="A53" s="90"/>
      <c r="B53" s="442"/>
      <c r="C53" s="442"/>
      <c r="D53" s="442"/>
      <c r="E53" s="408"/>
      <c r="F53" s="408"/>
      <c r="G53" s="443"/>
      <c r="H53" s="443"/>
      <c r="I53" s="444">
        <f t="shared" si="0"/>
        <v>0</v>
      </c>
      <c r="J53" s="444"/>
      <c r="K53" s="99"/>
      <c r="L53" s="99"/>
      <c r="M53" s="99"/>
      <c r="N53" s="99"/>
    </row>
    <row r="54" spans="1:16" x14ac:dyDescent="0.2">
      <c r="A54" s="90"/>
      <c r="B54" s="442"/>
      <c r="C54" s="442"/>
      <c r="D54" s="442"/>
      <c r="E54" s="408"/>
      <c r="F54" s="408"/>
      <c r="G54" s="443"/>
      <c r="H54" s="443"/>
      <c r="I54" s="444">
        <f t="shared" si="0"/>
        <v>0</v>
      </c>
      <c r="J54" s="444"/>
      <c r="K54" s="99"/>
      <c r="L54" s="99"/>
      <c r="M54" s="99"/>
      <c r="N54" s="99"/>
    </row>
    <row r="55" spans="1:16" x14ac:dyDescent="0.2">
      <c r="A55" s="90"/>
      <c r="B55" s="442"/>
      <c r="C55" s="442"/>
      <c r="D55" s="442"/>
      <c r="E55" s="408"/>
      <c r="F55" s="408"/>
      <c r="G55" s="443"/>
      <c r="H55" s="443"/>
      <c r="I55" s="444">
        <f t="shared" si="0"/>
        <v>0</v>
      </c>
      <c r="J55" s="444"/>
      <c r="K55" s="99"/>
      <c r="L55" s="99"/>
      <c r="M55" s="99"/>
      <c r="N55" s="99"/>
    </row>
    <row r="56" spans="1:16" x14ac:dyDescent="0.2">
      <c r="A56" s="90"/>
      <c r="B56" s="442"/>
      <c r="C56" s="442"/>
      <c r="D56" s="442"/>
      <c r="E56" s="408"/>
      <c r="F56" s="408"/>
      <c r="G56" s="443"/>
      <c r="H56" s="443"/>
      <c r="I56" s="444">
        <f t="shared" si="0"/>
        <v>0</v>
      </c>
      <c r="J56" s="444"/>
      <c r="K56" s="99"/>
      <c r="L56" s="99"/>
      <c r="M56" s="99"/>
      <c r="N56" s="99"/>
    </row>
    <row r="57" spans="1:16" x14ac:dyDescent="0.2">
      <c r="A57" s="90"/>
      <c r="B57" s="442"/>
      <c r="C57" s="442"/>
      <c r="D57" s="442"/>
      <c r="E57" s="408"/>
      <c r="F57" s="408"/>
      <c r="G57" s="443"/>
      <c r="H57" s="443"/>
      <c r="I57" s="444">
        <f t="shared" si="0"/>
        <v>0</v>
      </c>
      <c r="J57" s="444"/>
      <c r="K57" s="99"/>
      <c r="L57" s="99"/>
      <c r="M57" s="99"/>
      <c r="N57" s="99"/>
    </row>
    <row r="58" spans="1:16" x14ac:dyDescent="0.2">
      <c r="A58" s="90"/>
      <c r="B58" s="408" t="s">
        <v>269</v>
      </c>
      <c r="C58" s="408"/>
      <c r="D58" s="408"/>
      <c r="E58" s="408" t="s">
        <v>31</v>
      </c>
      <c r="F58" s="408"/>
      <c r="G58" s="443" t="s">
        <v>31</v>
      </c>
      <c r="H58" s="443"/>
      <c r="I58" s="444">
        <f>SUM(I52:J57)</f>
        <v>0</v>
      </c>
      <c r="J58" s="443"/>
      <c r="K58" s="99"/>
      <c r="L58" s="99"/>
      <c r="M58" s="99"/>
      <c r="N58" s="99"/>
    </row>
    <row r="59" spans="1:16" x14ac:dyDescent="0.2">
      <c r="K59" s="99"/>
      <c r="L59" s="99"/>
      <c r="M59" s="99"/>
      <c r="N59" s="99"/>
    </row>
    <row r="60" spans="1:16" x14ac:dyDescent="0.2">
      <c r="B60" s="84" t="s">
        <v>270</v>
      </c>
      <c r="J60" s="99">
        <f>J43</f>
        <v>0</v>
      </c>
      <c r="K60" s="99"/>
      <c r="L60" s="99"/>
      <c r="M60" s="99"/>
      <c r="N60" s="99"/>
    </row>
    <row r="61" spans="1:16" x14ac:dyDescent="0.2">
      <c r="J61" s="99"/>
      <c r="K61" s="99"/>
      <c r="M61" s="102"/>
      <c r="N61" s="99"/>
    </row>
    <row r="62" spans="1:16" s="100" customFormat="1" x14ac:dyDescent="0.2">
      <c r="A62" s="95" t="s">
        <v>306</v>
      </c>
      <c r="E62" s="101"/>
      <c r="K62" s="102"/>
      <c r="M62" s="102"/>
      <c r="N62" s="102"/>
    </row>
    <row r="63" spans="1:16" x14ac:dyDescent="0.2">
      <c r="K63" s="99"/>
      <c r="L63" s="99"/>
      <c r="M63" s="99"/>
      <c r="N63" s="99"/>
      <c r="O63" s="99"/>
      <c r="P63" s="99"/>
    </row>
    <row r="64" spans="1:16" x14ac:dyDescent="0.2">
      <c r="A64" s="85" t="s">
        <v>307</v>
      </c>
      <c r="E64" s="86">
        <v>851</v>
      </c>
      <c r="N64" s="99"/>
      <c r="O64" s="99"/>
      <c r="P64" s="99"/>
    </row>
    <row r="65" spans="1:12" x14ac:dyDescent="0.2">
      <c r="A65" s="85" t="s">
        <v>302</v>
      </c>
      <c r="E65" s="86" t="s">
        <v>308</v>
      </c>
    </row>
    <row r="67" spans="1:12" ht="52.9" customHeight="1" x14ac:dyDescent="0.2">
      <c r="A67" s="96" t="s">
        <v>263</v>
      </c>
      <c r="B67" s="408" t="s">
        <v>264</v>
      </c>
      <c r="C67" s="408"/>
      <c r="D67" s="408"/>
      <c r="E67" s="408" t="s">
        <v>309</v>
      </c>
      <c r="F67" s="408"/>
      <c r="G67" s="91" t="s">
        <v>310</v>
      </c>
      <c r="H67" s="408" t="s">
        <v>311</v>
      </c>
      <c r="I67" s="403"/>
      <c r="J67" s="103"/>
    </row>
    <row r="68" spans="1:12" s="107" customFormat="1" ht="20.25" customHeight="1" x14ac:dyDescent="0.2">
      <c r="A68" s="104">
        <v>1</v>
      </c>
      <c r="B68" s="423">
        <v>2</v>
      </c>
      <c r="C68" s="423"/>
      <c r="D68" s="423"/>
      <c r="E68" s="423">
        <v>3</v>
      </c>
      <c r="F68" s="423"/>
      <c r="G68" s="105">
        <v>4</v>
      </c>
      <c r="H68" s="458">
        <v>5</v>
      </c>
      <c r="I68" s="467"/>
      <c r="J68" s="106"/>
    </row>
    <row r="69" spans="1:12" x14ac:dyDescent="0.2">
      <c r="A69" s="90">
        <v>1</v>
      </c>
      <c r="B69" s="442" t="s">
        <v>312</v>
      </c>
      <c r="C69" s="442"/>
      <c r="D69" s="442"/>
      <c r="E69" s="407"/>
      <c r="F69" s="407"/>
      <c r="G69" s="108"/>
      <c r="H69" s="406">
        <f>E69*G69/100</f>
        <v>0</v>
      </c>
      <c r="I69" s="465"/>
      <c r="J69" s="109"/>
      <c r="L69" s="99"/>
    </row>
    <row r="70" spans="1:12" x14ac:dyDescent="0.2">
      <c r="A70" s="90">
        <v>2</v>
      </c>
      <c r="B70" s="442" t="s">
        <v>313</v>
      </c>
      <c r="C70" s="442"/>
      <c r="D70" s="442"/>
      <c r="E70" s="407"/>
      <c r="F70" s="407"/>
      <c r="G70" s="108">
        <v>1</v>
      </c>
      <c r="H70" s="406">
        <f>E70*G70</f>
        <v>0</v>
      </c>
      <c r="I70" s="465"/>
      <c r="J70" s="109"/>
      <c r="L70" s="99"/>
    </row>
    <row r="71" spans="1:12" x14ac:dyDescent="0.2">
      <c r="A71" s="90"/>
      <c r="B71" s="442" t="s">
        <v>314</v>
      </c>
      <c r="C71" s="442"/>
      <c r="D71" s="442"/>
      <c r="E71" s="407"/>
      <c r="F71" s="407"/>
      <c r="G71" s="108">
        <v>1</v>
      </c>
      <c r="H71" s="406">
        <f>E71*G71</f>
        <v>0</v>
      </c>
      <c r="I71" s="465"/>
      <c r="J71" s="109"/>
      <c r="L71" s="99"/>
    </row>
    <row r="72" spans="1:12" x14ac:dyDescent="0.2">
      <c r="A72" s="90"/>
      <c r="B72" s="408" t="s">
        <v>269</v>
      </c>
      <c r="C72" s="408"/>
      <c r="D72" s="408"/>
      <c r="E72" s="407" t="s">
        <v>31</v>
      </c>
      <c r="F72" s="407"/>
      <c r="G72" s="108"/>
      <c r="H72" s="425">
        <f>SUM(H69:I71)</f>
        <v>0</v>
      </c>
      <c r="I72" s="466"/>
      <c r="J72" s="109"/>
      <c r="L72" s="99"/>
    </row>
    <row r="73" spans="1:12" x14ac:dyDescent="0.2">
      <c r="L73" s="99"/>
    </row>
    <row r="74" spans="1:12" x14ac:dyDescent="0.2">
      <c r="B74" s="84" t="s">
        <v>270</v>
      </c>
      <c r="I74" s="110"/>
      <c r="J74" s="99"/>
      <c r="K74" s="99"/>
      <c r="L74" s="99"/>
    </row>
    <row r="76" spans="1:12" s="100" customFormat="1" x14ac:dyDescent="0.2">
      <c r="A76" s="95"/>
      <c r="B76" s="100" t="s">
        <v>315</v>
      </c>
      <c r="E76" s="101"/>
    </row>
    <row r="78" spans="1:12" x14ac:dyDescent="0.2">
      <c r="A78" s="85" t="s">
        <v>307</v>
      </c>
    </row>
    <row r="79" spans="1:12" x14ac:dyDescent="0.2">
      <c r="A79" s="85" t="s">
        <v>302</v>
      </c>
    </row>
    <row r="81" spans="1:10" ht="24.6" customHeight="1" x14ac:dyDescent="0.2">
      <c r="A81" s="96" t="s">
        <v>263</v>
      </c>
      <c r="B81" s="408" t="s">
        <v>16</v>
      </c>
      <c r="C81" s="408"/>
      <c r="D81" s="408"/>
      <c r="E81" s="408" t="s">
        <v>316</v>
      </c>
      <c r="F81" s="408"/>
      <c r="G81" s="408" t="s">
        <v>304</v>
      </c>
      <c r="H81" s="408"/>
      <c r="I81" s="408" t="s">
        <v>317</v>
      </c>
      <c r="J81" s="408"/>
    </row>
    <row r="82" spans="1:10" x14ac:dyDescent="0.2">
      <c r="A82" s="90">
        <v>1</v>
      </c>
      <c r="B82" s="408">
        <v>2</v>
      </c>
      <c r="C82" s="408"/>
      <c r="D82" s="408"/>
      <c r="E82" s="408">
        <v>3</v>
      </c>
      <c r="F82" s="408"/>
      <c r="G82" s="443">
        <v>4</v>
      </c>
      <c r="H82" s="443"/>
      <c r="I82" s="443">
        <v>5</v>
      </c>
      <c r="J82" s="443"/>
    </row>
    <row r="83" spans="1:10" x14ac:dyDescent="0.2">
      <c r="A83" s="90"/>
      <c r="B83" s="442"/>
      <c r="C83" s="442"/>
      <c r="D83" s="442"/>
      <c r="E83" s="408"/>
      <c r="F83" s="408"/>
      <c r="G83" s="443"/>
      <c r="H83" s="443"/>
      <c r="I83" s="444">
        <f t="shared" ref="I83:I88" si="1">E83:E83+G83</f>
        <v>0</v>
      </c>
      <c r="J83" s="444"/>
    </row>
    <row r="84" spans="1:10" x14ac:dyDescent="0.2">
      <c r="A84" s="90"/>
      <c r="B84" s="442"/>
      <c r="C84" s="442"/>
      <c r="D84" s="442"/>
      <c r="E84" s="408"/>
      <c r="F84" s="408"/>
      <c r="G84" s="443"/>
      <c r="H84" s="443"/>
      <c r="I84" s="444">
        <f t="shared" si="1"/>
        <v>0</v>
      </c>
      <c r="J84" s="444"/>
    </row>
    <row r="85" spans="1:10" x14ac:dyDescent="0.2">
      <c r="A85" s="90"/>
      <c r="B85" s="442"/>
      <c r="C85" s="442"/>
      <c r="D85" s="442"/>
      <c r="E85" s="408"/>
      <c r="F85" s="408"/>
      <c r="G85" s="443"/>
      <c r="H85" s="443"/>
      <c r="I85" s="444">
        <f t="shared" si="1"/>
        <v>0</v>
      </c>
      <c r="J85" s="444"/>
    </row>
    <row r="86" spans="1:10" x14ac:dyDescent="0.2">
      <c r="A86" s="90"/>
      <c r="B86" s="442"/>
      <c r="C86" s="442"/>
      <c r="D86" s="442"/>
      <c r="E86" s="408"/>
      <c r="F86" s="408"/>
      <c r="G86" s="443"/>
      <c r="H86" s="443"/>
      <c r="I86" s="444">
        <f t="shared" si="1"/>
        <v>0</v>
      </c>
      <c r="J86" s="444"/>
    </row>
    <row r="87" spans="1:10" x14ac:dyDescent="0.2">
      <c r="A87" s="90"/>
      <c r="B87" s="442"/>
      <c r="C87" s="442"/>
      <c r="D87" s="442"/>
      <c r="E87" s="408"/>
      <c r="F87" s="408"/>
      <c r="G87" s="443"/>
      <c r="H87" s="443"/>
      <c r="I87" s="444">
        <f t="shared" si="1"/>
        <v>0</v>
      </c>
      <c r="J87" s="444"/>
    </row>
    <row r="88" spans="1:10" x14ac:dyDescent="0.2">
      <c r="A88" s="90"/>
      <c r="B88" s="442"/>
      <c r="C88" s="442"/>
      <c r="D88" s="442"/>
      <c r="E88" s="408"/>
      <c r="F88" s="408"/>
      <c r="G88" s="443"/>
      <c r="H88" s="443"/>
      <c r="I88" s="444">
        <f t="shared" si="1"/>
        <v>0</v>
      </c>
      <c r="J88" s="444"/>
    </row>
    <row r="89" spans="1:10" x14ac:dyDescent="0.2">
      <c r="A89" s="90"/>
      <c r="B89" s="408" t="s">
        <v>269</v>
      </c>
      <c r="C89" s="408"/>
      <c r="D89" s="408"/>
      <c r="E89" s="408" t="s">
        <v>31</v>
      </c>
      <c r="F89" s="408"/>
      <c r="G89" s="443" t="s">
        <v>31</v>
      </c>
      <c r="H89" s="443"/>
      <c r="I89" s="444">
        <f>SUM(I83:J88)</f>
        <v>0</v>
      </c>
      <c r="J89" s="443"/>
    </row>
    <row r="91" spans="1:10" s="100" customFormat="1" x14ac:dyDescent="0.2">
      <c r="A91" s="95"/>
      <c r="B91" s="100" t="s">
        <v>318</v>
      </c>
      <c r="E91" s="101"/>
    </row>
    <row r="93" spans="1:10" x14ac:dyDescent="0.2">
      <c r="A93" s="85" t="s">
        <v>307</v>
      </c>
      <c r="E93" s="86">
        <v>244</v>
      </c>
    </row>
    <row r="94" spans="1:10" x14ac:dyDescent="0.2">
      <c r="A94" s="85" t="s">
        <v>302</v>
      </c>
      <c r="E94" s="86" t="s">
        <v>319</v>
      </c>
    </row>
    <row r="96" spans="1:10" ht="23.45" customHeight="1" x14ac:dyDescent="0.2">
      <c r="A96" s="96" t="s">
        <v>263</v>
      </c>
      <c r="B96" s="408" t="s">
        <v>16</v>
      </c>
      <c r="C96" s="408"/>
      <c r="D96" s="408"/>
      <c r="E96" s="408" t="s">
        <v>316</v>
      </c>
      <c r="F96" s="408"/>
      <c r="G96" s="408" t="s">
        <v>304</v>
      </c>
      <c r="H96" s="408"/>
      <c r="I96" s="408" t="s">
        <v>317</v>
      </c>
      <c r="J96" s="408"/>
    </row>
    <row r="97" spans="1:10" x14ac:dyDescent="0.2">
      <c r="A97" s="90">
        <v>1</v>
      </c>
      <c r="B97" s="408">
        <v>2</v>
      </c>
      <c r="C97" s="408"/>
      <c r="D97" s="408"/>
      <c r="E97" s="408">
        <v>3</v>
      </c>
      <c r="F97" s="408"/>
      <c r="G97" s="443">
        <v>4</v>
      </c>
      <c r="H97" s="443"/>
      <c r="I97" s="443">
        <v>5</v>
      </c>
      <c r="J97" s="443"/>
    </row>
    <row r="98" spans="1:10" x14ac:dyDescent="0.2">
      <c r="A98" s="90"/>
      <c r="B98" s="442"/>
      <c r="C98" s="442"/>
      <c r="D98" s="442"/>
      <c r="E98" s="408"/>
      <c r="F98" s="408"/>
      <c r="G98" s="443"/>
      <c r="H98" s="443"/>
      <c r="I98" s="444">
        <f t="shared" ref="I98:I103" si="2">E98:E98+G98</f>
        <v>0</v>
      </c>
      <c r="J98" s="444"/>
    </row>
    <row r="99" spans="1:10" x14ac:dyDescent="0.2">
      <c r="A99" s="90"/>
      <c r="B99" s="442"/>
      <c r="C99" s="442"/>
      <c r="D99" s="442"/>
      <c r="E99" s="408"/>
      <c r="F99" s="408"/>
      <c r="G99" s="443"/>
      <c r="H99" s="443"/>
      <c r="I99" s="444">
        <f t="shared" si="2"/>
        <v>0</v>
      </c>
      <c r="J99" s="444"/>
    </row>
    <row r="100" spans="1:10" x14ac:dyDescent="0.2">
      <c r="A100" s="90"/>
      <c r="B100" s="442"/>
      <c r="C100" s="442"/>
      <c r="D100" s="442"/>
      <c r="E100" s="408"/>
      <c r="F100" s="408"/>
      <c r="G100" s="443"/>
      <c r="H100" s="443"/>
      <c r="I100" s="444">
        <f t="shared" si="2"/>
        <v>0</v>
      </c>
      <c r="J100" s="444"/>
    </row>
    <row r="101" spans="1:10" x14ac:dyDescent="0.2">
      <c r="A101" s="90"/>
      <c r="B101" s="442"/>
      <c r="C101" s="442"/>
      <c r="D101" s="442"/>
      <c r="E101" s="408"/>
      <c r="F101" s="408"/>
      <c r="G101" s="443"/>
      <c r="H101" s="443"/>
      <c r="I101" s="444">
        <f t="shared" si="2"/>
        <v>0</v>
      </c>
      <c r="J101" s="444"/>
    </row>
    <row r="102" spans="1:10" x14ac:dyDescent="0.2">
      <c r="A102" s="90"/>
      <c r="B102" s="442"/>
      <c r="C102" s="442"/>
      <c r="D102" s="442"/>
      <c r="E102" s="408"/>
      <c r="F102" s="408"/>
      <c r="G102" s="443"/>
      <c r="H102" s="443"/>
      <c r="I102" s="444">
        <f t="shared" si="2"/>
        <v>0</v>
      </c>
      <c r="J102" s="444"/>
    </row>
    <row r="103" spans="1:10" x14ac:dyDescent="0.2">
      <c r="A103" s="90"/>
      <c r="B103" s="442"/>
      <c r="C103" s="442"/>
      <c r="D103" s="442"/>
      <c r="E103" s="408"/>
      <c r="F103" s="408"/>
      <c r="G103" s="443"/>
      <c r="H103" s="443"/>
      <c r="I103" s="444">
        <f t="shared" si="2"/>
        <v>0</v>
      </c>
      <c r="J103" s="444"/>
    </row>
    <row r="104" spans="1:10" x14ac:dyDescent="0.2">
      <c r="A104" s="90"/>
      <c r="B104" s="408" t="s">
        <v>269</v>
      </c>
      <c r="C104" s="408"/>
      <c r="D104" s="408"/>
      <c r="E104" s="408" t="s">
        <v>31</v>
      </c>
      <c r="F104" s="408"/>
      <c r="G104" s="443" t="s">
        <v>31</v>
      </c>
      <c r="H104" s="443"/>
      <c r="I104" s="444">
        <f>SUM(I98:J103)</f>
        <v>0</v>
      </c>
      <c r="J104" s="443"/>
    </row>
    <row r="107" spans="1:10" s="100" customFormat="1" x14ac:dyDescent="0.2">
      <c r="A107" s="95" t="s">
        <v>320</v>
      </c>
      <c r="E107" s="101"/>
    </row>
    <row r="109" spans="1:10" x14ac:dyDescent="0.2">
      <c r="A109" s="85" t="s">
        <v>307</v>
      </c>
      <c r="E109" s="86">
        <v>244</v>
      </c>
    </row>
    <row r="110" spans="1:10" x14ac:dyDescent="0.2">
      <c r="A110" s="85" t="s">
        <v>302</v>
      </c>
      <c r="E110" s="86" t="s">
        <v>319</v>
      </c>
    </row>
    <row r="112" spans="1:10" x14ac:dyDescent="0.2">
      <c r="A112" s="95" t="s">
        <v>321</v>
      </c>
    </row>
    <row r="114" spans="1:12" ht="27" customHeight="1" x14ac:dyDescent="0.2">
      <c r="A114" s="91" t="s">
        <v>263</v>
      </c>
      <c r="B114" s="408" t="s">
        <v>264</v>
      </c>
      <c r="C114" s="408"/>
      <c r="D114" s="408" t="s">
        <v>322</v>
      </c>
      <c r="E114" s="408"/>
      <c r="F114" s="111" t="s">
        <v>323</v>
      </c>
      <c r="G114" s="443" t="s">
        <v>324</v>
      </c>
      <c r="H114" s="443"/>
      <c r="I114" s="408" t="s">
        <v>325</v>
      </c>
      <c r="J114" s="408"/>
    </row>
    <row r="115" spans="1:12" x14ac:dyDescent="0.2">
      <c r="A115" s="112">
        <v>1</v>
      </c>
      <c r="B115" s="463">
        <v>2</v>
      </c>
      <c r="C115" s="463"/>
      <c r="D115" s="463">
        <v>3</v>
      </c>
      <c r="E115" s="463"/>
      <c r="F115" s="113">
        <v>4</v>
      </c>
      <c r="G115" s="464">
        <v>5</v>
      </c>
      <c r="H115" s="464"/>
      <c r="I115" s="463">
        <v>6</v>
      </c>
      <c r="J115" s="463"/>
    </row>
    <row r="116" spans="1:12" s="116" customFormat="1" x14ac:dyDescent="0.2">
      <c r="A116" s="114">
        <v>1</v>
      </c>
      <c r="B116" s="462"/>
      <c r="C116" s="462"/>
      <c r="D116" s="419"/>
      <c r="E116" s="419"/>
      <c r="F116" s="115"/>
      <c r="G116" s="461"/>
      <c r="H116" s="461"/>
      <c r="I116" s="460">
        <f>D116*F116*G116</f>
        <v>0</v>
      </c>
      <c r="J116" s="460"/>
    </row>
    <row r="117" spans="1:12" s="116" customFormat="1" x14ac:dyDescent="0.2">
      <c r="A117" s="114">
        <v>2</v>
      </c>
      <c r="B117" s="462"/>
      <c r="C117" s="462"/>
      <c r="D117" s="419"/>
      <c r="E117" s="419"/>
      <c r="F117" s="115"/>
      <c r="G117" s="461"/>
      <c r="H117" s="461"/>
      <c r="I117" s="460">
        <f>F117*G117</f>
        <v>0</v>
      </c>
      <c r="J117" s="460"/>
    </row>
    <row r="118" spans="1:12" s="116" customFormat="1" x14ac:dyDescent="0.2">
      <c r="A118" s="114"/>
      <c r="B118" s="459" t="s">
        <v>269</v>
      </c>
      <c r="C118" s="459"/>
      <c r="D118" s="460" t="s">
        <v>31</v>
      </c>
      <c r="E118" s="460"/>
      <c r="F118" s="117" t="s">
        <v>31</v>
      </c>
      <c r="G118" s="461" t="s">
        <v>31</v>
      </c>
      <c r="H118" s="461"/>
      <c r="I118" s="460">
        <f>SUM(I116:J117)</f>
        <v>0</v>
      </c>
      <c r="J118" s="460"/>
      <c r="K118" s="118"/>
      <c r="L118" s="118"/>
    </row>
    <row r="119" spans="1:12" x14ac:dyDescent="0.2">
      <c r="A119" s="119"/>
    </row>
    <row r="120" spans="1:12" x14ac:dyDescent="0.2">
      <c r="B120" s="84" t="s">
        <v>270</v>
      </c>
      <c r="I120" s="386">
        <f>I118</f>
        <v>0</v>
      </c>
      <c r="J120" s="386"/>
    </row>
    <row r="121" spans="1:12" x14ac:dyDescent="0.2">
      <c r="B121" s="99"/>
      <c r="J121" s="99"/>
    </row>
    <row r="122" spans="1:12" hidden="1" x14ac:dyDescent="0.2">
      <c r="A122" s="95"/>
      <c r="C122" s="84" t="s">
        <v>326</v>
      </c>
      <c r="D122" s="100"/>
      <c r="E122" s="101"/>
      <c r="F122" s="100"/>
      <c r="G122" s="100"/>
      <c r="H122" s="100"/>
      <c r="I122" s="100"/>
      <c r="J122" s="100"/>
    </row>
    <row r="123" spans="1:12" hidden="1" x14ac:dyDescent="0.2"/>
    <row r="124" spans="1:12" hidden="1" x14ac:dyDescent="0.2">
      <c r="A124" s="85" t="s">
        <v>307</v>
      </c>
      <c r="E124" s="86">
        <v>244</v>
      </c>
    </row>
    <row r="125" spans="1:12" hidden="1" x14ac:dyDescent="0.2">
      <c r="A125" s="85" t="s">
        <v>302</v>
      </c>
      <c r="E125" s="86" t="s">
        <v>319</v>
      </c>
    </row>
    <row r="126" spans="1:12" hidden="1" x14ac:dyDescent="0.2"/>
    <row r="127" spans="1:12" ht="24.6" hidden="1" customHeight="1" x14ac:dyDescent="0.2">
      <c r="A127" s="96" t="s">
        <v>263</v>
      </c>
      <c r="B127" s="408" t="s">
        <v>264</v>
      </c>
      <c r="C127" s="408"/>
      <c r="D127" s="408"/>
      <c r="E127" s="408" t="s">
        <v>327</v>
      </c>
      <c r="F127" s="408"/>
      <c r="G127" s="408" t="s">
        <v>328</v>
      </c>
      <c r="H127" s="408"/>
      <c r="I127" s="408" t="s">
        <v>329</v>
      </c>
      <c r="J127" s="408"/>
    </row>
    <row r="128" spans="1:12" hidden="1" x14ac:dyDescent="0.2">
      <c r="A128" s="104">
        <v>1</v>
      </c>
      <c r="B128" s="423">
        <v>2</v>
      </c>
      <c r="C128" s="423"/>
      <c r="D128" s="423"/>
      <c r="E128" s="423">
        <v>3</v>
      </c>
      <c r="F128" s="423"/>
      <c r="G128" s="458">
        <v>4</v>
      </c>
      <c r="H128" s="458"/>
      <c r="I128" s="458">
        <v>5</v>
      </c>
      <c r="J128" s="458"/>
    </row>
    <row r="129" spans="1:12" hidden="1" x14ac:dyDescent="0.2">
      <c r="A129" s="90"/>
      <c r="B129" s="442"/>
      <c r="C129" s="442"/>
      <c r="D129" s="442"/>
      <c r="E129" s="408"/>
      <c r="F129" s="408"/>
      <c r="G129" s="443"/>
      <c r="H129" s="443"/>
      <c r="I129" s="444">
        <f t="shared" ref="I129:I134" si="3">E129:E129*G129</f>
        <v>0</v>
      </c>
      <c r="J129" s="444"/>
    </row>
    <row r="130" spans="1:12" hidden="1" x14ac:dyDescent="0.2">
      <c r="A130" s="90"/>
      <c r="B130" s="442"/>
      <c r="C130" s="442"/>
      <c r="D130" s="442"/>
      <c r="E130" s="408"/>
      <c r="F130" s="408"/>
      <c r="G130" s="443"/>
      <c r="H130" s="443"/>
      <c r="I130" s="444">
        <f t="shared" si="3"/>
        <v>0</v>
      </c>
      <c r="J130" s="444"/>
    </row>
    <row r="131" spans="1:12" hidden="1" x14ac:dyDescent="0.2">
      <c r="A131" s="90"/>
      <c r="B131" s="442"/>
      <c r="C131" s="442"/>
      <c r="D131" s="442"/>
      <c r="E131" s="408"/>
      <c r="F131" s="408"/>
      <c r="G131" s="443"/>
      <c r="H131" s="443"/>
      <c r="I131" s="444">
        <f t="shared" si="3"/>
        <v>0</v>
      </c>
      <c r="J131" s="444"/>
    </row>
    <row r="132" spans="1:12" hidden="1" x14ac:dyDescent="0.2">
      <c r="A132" s="90"/>
      <c r="B132" s="442"/>
      <c r="C132" s="442"/>
      <c r="D132" s="442"/>
      <c r="E132" s="408"/>
      <c r="F132" s="408"/>
      <c r="G132" s="443"/>
      <c r="H132" s="443"/>
      <c r="I132" s="444">
        <f t="shared" si="3"/>
        <v>0</v>
      </c>
      <c r="J132" s="444"/>
    </row>
    <row r="133" spans="1:12" hidden="1" x14ac:dyDescent="0.2">
      <c r="A133" s="90"/>
      <c r="B133" s="442"/>
      <c r="C133" s="442"/>
      <c r="D133" s="442"/>
      <c r="E133" s="408"/>
      <c r="F133" s="408"/>
      <c r="G133" s="443"/>
      <c r="H133" s="443"/>
      <c r="I133" s="444">
        <f t="shared" si="3"/>
        <v>0</v>
      </c>
      <c r="J133" s="444"/>
    </row>
    <row r="134" spans="1:12" hidden="1" x14ac:dyDescent="0.2">
      <c r="A134" s="90"/>
      <c r="B134" s="442"/>
      <c r="C134" s="442"/>
      <c r="D134" s="442"/>
      <c r="E134" s="408"/>
      <c r="F134" s="408"/>
      <c r="G134" s="443"/>
      <c r="H134" s="443"/>
      <c r="I134" s="444">
        <f t="shared" si="3"/>
        <v>0</v>
      </c>
      <c r="J134" s="444"/>
    </row>
    <row r="135" spans="1:12" hidden="1" x14ac:dyDescent="0.2">
      <c r="A135" s="90"/>
      <c r="B135" s="408" t="s">
        <v>269</v>
      </c>
      <c r="C135" s="408"/>
      <c r="D135" s="408"/>
      <c r="E135" s="408" t="s">
        <v>31</v>
      </c>
      <c r="F135" s="408"/>
      <c r="G135" s="443" t="s">
        <v>31</v>
      </c>
      <c r="H135" s="443"/>
      <c r="I135" s="444">
        <f>SUM(I129:J134)</f>
        <v>0</v>
      </c>
      <c r="J135" s="443"/>
    </row>
    <row r="136" spans="1:12" hidden="1" x14ac:dyDescent="0.2"/>
    <row r="137" spans="1:12" hidden="1" x14ac:dyDescent="0.2">
      <c r="B137" s="84" t="s">
        <v>270</v>
      </c>
    </row>
    <row r="138" spans="1:12" hidden="1" x14ac:dyDescent="0.2"/>
    <row r="139" spans="1:12" hidden="1" x14ac:dyDescent="0.2"/>
    <row r="140" spans="1:12" x14ac:dyDescent="0.2">
      <c r="A140" s="95" t="s">
        <v>330</v>
      </c>
    </row>
    <row r="142" spans="1:12" s="121" customFormat="1" ht="34.9" customHeight="1" x14ac:dyDescent="0.25">
      <c r="A142" s="120" t="s">
        <v>263</v>
      </c>
      <c r="B142" s="445" t="s">
        <v>16</v>
      </c>
      <c r="C142" s="445"/>
      <c r="D142" s="445" t="s">
        <v>331</v>
      </c>
      <c r="E142" s="445"/>
      <c r="F142" s="120" t="s">
        <v>332</v>
      </c>
      <c r="G142" s="445" t="s">
        <v>333</v>
      </c>
      <c r="H142" s="445"/>
      <c r="I142" s="445" t="s">
        <v>334</v>
      </c>
      <c r="J142" s="445"/>
    </row>
    <row r="143" spans="1:12" s="124" customFormat="1" ht="9.6" customHeight="1" x14ac:dyDescent="0.2">
      <c r="A143" s="122">
        <v>1</v>
      </c>
      <c r="B143" s="456">
        <v>2</v>
      </c>
      <c r="C143" s="456"/>
      <c r="D143" s="456">
        <v>3</v>
      </c>
      <c r="E143" s="456"/>
      <c r="F143" s="123">
        <v>4</v>
      </c>
      <c r="G143" s="457">
        <v>5</v>
      </c>
      <c r="H143" s="457"/>
      <c r="I143" s="456">
        <v>6</v>
      </c>
      <c r="J143" s="456"/>
    </row>
    <row r="144" spans="1:12" s="128" customFormat="1" ht="12" customHeight="1" x14ac:dyDescent="0.2">
      <c r="A144" s="125">
        <v>1</v>
      </c>
      <c r="B144" s="448"/>
      <c r="C144" s="448"/>
      <c r="D144" s="446"/>
      <c r="E144" s="446"/>
      <c r="F144" s="126"/>
      <c r="G144" s="447"/>
      <c r="H144" s="447"/>
      <c r="I144" s="446">
        <f t="shared" ref="I144:I149" si="4">D144*F144</f>
        <v>0</v>
      </c>
      <c r="J144" s="446"/>
      <c r="K144" s="127"/>
      <c r="L144" s="127"/>
    </row>
    <row r="145" spans="1:14" s="128" customFormat="1" x14ac:dyDescent="0.2">
      <c r="A145" s="125">
        <v>2</v>
      </c>
      <c r="B145" s="448"/>
      <c r="C145" s="448"/>
      <c r="D145" s="446"/>
      <c r="E145" s="446"/>
      <c r="F145" s="126"/>
      <c r="G145" s="447"/>
      <c r="H145" s="447"/>
      <c r="I145" s="446">
        <f t="shared" si="4"/>
        <v>0</v>
      </c>
      <c r="J145" s="446"/>
      <c r="K145" s="127"/>
    </row>
    <row r="146" spans="1:14" s="128" customFormat="1" x14ac:dyDescent="0.2">
      <c r="A146" s="125">
        <v>3</v>
      </c>
      <c r="B146" s="448"/>
      <c r="C146" s="448"/>
      <c r="D146" s="446"/>
      <c r="E146" s="446"/>
      <c r="F146" s="126"/>
      <c r="G146" s="447"/>
      <c r="H146" s="447"/>
      <c r="I146" s="446">
        <f t="shared" si="4"/>
        <v>0</v>
      </c>
      <c r="J146" s="446"/>
    </row>
    <row r="147" spans="1:14" s="128" customFormat="1" x14ac:dyDescent="0.2">
      <c r="A147" s="125">
        <v>4</v>
      </c>
      <c r="B147" s="448"/>
      <c r="C147" s="448"/>
      <c r="D147" s="449"/>
      <c r="E147" s="450"/>
      <c r="F147" s="126"/>
      <c r="G147" s="447"/>
      <c r="H147" s="447"/>
      <c r="I147" s="446">
        <f t="shared" si="4"/>
        <v>0</v>
      </c>
      <c r="J147" s="446"/>
      <c r="N147" s="129"/>
    </row>
    <row r="148" spans="1:14" s="128" customFormat="1" x14ac:dyDescent="0.2">
      <c r="A148" s="125">
        <v>5</v>
      </c>
      <c r="B148" s="448"/>
      <c r="C148" s="448"/>
      <c r="D148" s="449"/>
      <c r="E148" s="450"/>
      <c r="F148" s="126"/>
      <c r="G148" s="447"/>
      <c r="H148" s="447"/>
      <c r="I148" s="446">
        <f t="shared" si="4"/>
        <v>0</v>
      </c>
      <c r="J148" s="446"/>
      <c r="K148" s="127"/>
    </row>
    <row r="149" spans="1:14" s="128" customFormat="1" ht="12.75" x14ac:dyDescent="0.2">
      <c r="A149" s="125">
        <v>6</v>
      </c>
      <c r="B149" s="451"/>
      <c r="C149" s="452"/>
      <c r="D149" s="449"/>
      <c r="E149" s="453"/>
      <c r="F149" s="126"/>
      <c r="G149" s="454"/>
      <c r="H149" s="455"/>
      <c r="I149" s="446">
        <f t="shared" si="4"/>
        <v>0</v>
      </c>
      <c r="J149" s="446"/>
      <c r="K149" s="127"/>
    </row>
    <row r="150" spans="1:14" s="128" customFormat="1" x14ac:dyDescent="0.2">
      <c r="A150" s="130"/>
      <c r="B150" s="445" t="s">
        <v>269</v>
      </c>
      <c r="C150" s="445"/>
      <c r="D150" s="446" t="s">
        <v>31</v>
      </c>
      <c r="E150" s="446"/>
      <c r="F150" s="126" t="s">
        <v>31</v>
      </c>
      <c r="G150" s="447" t="s">
        <v>31</v>
      </c>
      <c r="H150" s="447"/>
      <c r="I150" s="446">
        <f>SUM(I144:J149)</f>
        <v>0</v>
      </c>
      <c r="J150" s="446"/>
      <c r="K150" s="127"/>
    </row>
    <row r="152" spans="1:14" ht="12" hidden="1" customHeight="1" x14ac:dyDescent="0.2">
      <c r="C152" s="84" t="s">
        <v>335</v>
      </c>
    </row>
    <row r="153" spans="1:14" ht="12" hidden="1" customHeight="1" x14ac:dyDescent="0.2"/>
    <row r="154" spans="1:14" ht="24.6" hidden="1" customHeight="1" x14ac:dyDescent="0.2">
      <c r="A154" s="96" t="s">
        <v>263</v>
      </c>
      <c r="B154" s="408" t="s">
        <v>16</v>
      </c>
      <c r="C154" s="408"/>
      <c r="D154" s="408"/>
      <c r="E154" s="408" t="s">
        <v>336</v>
      </c>
      <c r="F154" s="408"/>
      <c r="G154" s="408" t="s">
        <v>337</v>
      </c>
      <c r="H154" s="408"/>
      <c r="I154" s="408" t="s">
        <v>338</v>
      </c>
      <c r="J154" s="408"/>
    </row>
    <row r="155" spans="1:14" ht="12" hidden="1" customHeight="1" x14ac:dyDescent="0.2">
      <c r="A155" s="90">
        <v>1</v>
      </c>
      <c r="B155" s="408">
        <v>2</v>
      </c>
      <c r="C155" s="408"/>
      <c r="D155" s="408"/>
      <c r="E155" s="408">
        <v>3</v>
      </c>
      <c r="F155" s="408"/>
      <c r="G155" s="443">
        <v>4</v>
      </c>
      <c r="H155" s="443"/>
      <c r="I155" s="443">
        <v>5</v>
      </c>
      <c r="J155" s="443"/>
    </row>
    <row r="156" spans="1:14" ht="12" hidden="1" customHeight="1" x14ac:dyDescent="0.2">
      <c r="A156" s="90"/>
      <c r="B156" s="442"/>
      <c r="C156" s="442"/>
      <c r="D156" s="442"/>
      <c r="E156" s="408"/>
      <c r="F156" s="408"/>
      <c r="G156" s="443"/>
      <c r="H156" s="443"/>
      <c r="I156" s="444">
        <f t="shared" ref="I156:I161" si="5">E156:E156*G156</f>
        <v>0</v>
      </c>
      <c r="J156" s="444"/>
    </row>
    <row r="157" spans="1:14" ht="12" hidden="1" customHeight="1" x14ac:dyDescent="0.2">
      <c r="A157" s="90"/>
      <c r="B157" s="442"/>
      <c r="C157" s="442"/>
      <c r="D157" s="442"/>
      <c r="E157" s="408"/>
      <c r="F157" s="408"/>
      <c r="G157" s="443"/>
      <c r="H157" s="443"/>
      <c r="I157" s="444">
        <f t="shared" si="5"/>
        <v>0</v>
      </c>
      <c r="J157" s="444"/>
    </row>
    <row r="158" spans="1:14" ht="12" hidden="1" customHeight="1" x14ac:dyDescent="0.2">
      <c r="A158" s="90"/>
      <c r="B158" s="442"/>
      <c r="C158" s="442"/>
      <c r="D158" s="442"/>
      <c r="E158" s="408"/>
      <c r="F158" s="408"/>
      <c r="G158" s="443"/>
      <c r="H158" s="443"/>
      <c r="I158" s="444">
        <f t="shared" si="5"/>
        <v>0</v>
      </c>
      <c r="J158" s="444"/>
    </row>
    <row r="159" spans="1:14" ht="12" hidden="1" customHeight="1" x14ac:dyDescent="0.2">
      <c r="A159" s="90"/>
      <c r="B159" s="442"/>
      <c r="C159" s="442"/>
      <c r="D159" s="442"/>
      <c r="E159" s="408"/>
      <c r="F159" s="408"/>
      <c r="G159" s="443"/>
      <c r="H159" s="443"/>
      <c r="I159" s="444">
        <f t="shared" si="5"/>
        <v>0</v>
      </c>
      <c r="J159" s="444"/>
    </row>
    <row r="160" spans="1:14" ht="12" hidden="1" customHeight="1" x14ac:dyDescent="0.2">
      <c r="A160" s="90"/>
      <c r="B160" s="442"/>
      <c r="C160" s="442"/>
      <c r="D160" s="442"/>
      <c r="E160" s="408"/>
      <c r="F160" s="408"/>
      <c r="G160" s="443"/>
      <c r="H160" s="443"/>
      <c r="I160" s="444">
        <f t="shared" si="5"/>
        <v>0</v>
      </c>
      <c r="J160" s="444"/>
    </row>
    <row r="161" spans="1:13" ht="12" hidden="1" customHeight="1" x14ac:dyDescent="0.2">
      <c r="A161" s="90"/>
      <c r="B161" s="442"/>
      <c r="C161" s="442"/>
      <c r="D161" s="442"/>
      <c r="E161" s="408"/>
      <c r="F161" s="408"/>
      <c r="G161" s="443"/>
      <c r="H161" s="443"/>
      <c r="I161" s="444">
        <f t="shared" si="5"/>
        <v>0</v>
      </c>
      <c r="J161" s="444"/>
    </row>
    <row r="162" spans="1:13" ht="12" hidden="1" customHeight="1" x14ac:dyDescent="0.2">
      <c r="A162" s="90"/>
      <c r="B162" s="408" t="s">
        <v>269</v>
      </c>
      <c r="C162" s="408"/>
      <c r="D162" s="408"/>
      <c r="E162" s="408" t="s">
        <v>31</v>
      </c>
      <c r="F162" s="408"/>
      <c r="G162" s="443" t="s">
        <v>31</v>
      </c>
      <c r="H162" s="443"/>
      <c r="I162" s="444">
        <f>SUM(I156:J161)</f>
        <v>0</v>
      </c>
      <c r="J162" s="443"/>
    </row>
    <row r="163" spans="1:13" x14ac:dyDescent="0.2">
      <c r="B163" s="84" t="s">
        <v>270</v>
      </c>
      <c r="C163" s="119"/>
      <c r="D163" s="119"/>
      <c r="E163" s="119"/>
      <c r="F163" s="119"/>
      <c r="G163" s="86"/>
      <c r="H163" s="86"/>
      <c r="I163" s="86"/>
      <c r="J163" s="131"/>
      <c r="K163" s="99"/>
      <c r="L163" s="99"/>
    </row>
    <row r="164" spans="1:13" x14ac:dyDescent="0.2">
      <c r="B164" s="99"/>
      <c r="C164" s="119"/>
      <c r="D164" s="119"/>
      <c r="E164" s="119"/>
      <c r="F164" s="119"/>
      <c r="G164" s="86"/>
      <c r="H164" s="86"/>
      <c r="I164" s="86"/>
      <c r="J164" s="131"/>
      <c r="K164" s="99"/>
      <c r="L164" s="99"/>
    </row>
    <row r="165" spans="1:13" x14ac:dyDescent="0.2">
      <c r="J165" s="132"/>
      <c r="K165" s="99"/>
      <c r="L165" s="99"/>
    </row>
    <row r="166" spans="1:13" x14ac:dyDescent="0.2">
      <c r="C166" s="84" t="s">
        <v>339</v>
      </c>
      <c r="K166" s="99"/>
      <c r="L166" s="99"/>
      <c r="M166" s="99"/>
    </row>
    <row r="168" spans="1:13" ht="28.15" customHeight="1" x14ac:dyDescent="0.2">
      <c r="A168" s="91" t="s">
        <v>263</v>
      </c>
      <c r="B168" s="408" t="s">
        <v>264</v>
      </c>
      <c r="C168" s="408"/>
      <c r="D168" s="408"/>
      <c r="E168" s="408" t="s">
        <v>340</v>
      </c>
      <c r="F168" s="408"/>
      <c r="G168" s="408" t="s">
        <v>341</v>
      </c>
      <c r="H168" s="408"/>
      <c r="I168" s="408" t="s">
        <v>342</v>
      </c>
      <c r="J168" s="408"/>
    </row>
    <row r="169" spans="1:13" x14ac:dyDescent="0.2">
      <c r="A169" s="133">
        <v>1</v>
      </c>
      <c r="B169" s="401">
        <v>2</v>
      </c>
      <c r="C169" s="401"/>
      <c r="D169" s="401"/>
      <c r="E169" s="401">
        <v>3</v>
      </c>
      <c r="F169" s="401"/>
      <c r="G169" s="402">
        <v>4</v>
      </c>
      <c r="H169" s="402"/>
      <c r="I169" s="402">
        <v>5</v>
      </c>
      <c r="J169" s="402"/>
    </row>
    <row r="170" spans="1:13" s="116" customFormat="1" ht="12.75" x14ac:dyDescent="0.2">
      <c r="A170" s="114">
        <v>1</v>
      </c>
      <c r="B170" s="412"/>
      <c r="C170" s="434"/>
      <c r="D170" s="413"/>
      <c r="E170" s="412"/>
      <c r="F170" s="413"/>
      <c r="G170" s="435"/>
      <c r="H170" s="436"/>
      <c r="I170" s="437"/>
      <c r="J170" s="438"/>
      <c r="K170" s="134">
        <v>225</v>
      </c>
    </row>
    <row r="171" spans="1:13" s="116" customFormat="1" ht="12.75" x14ac:dyDescent="0.2">
      <c r="A171" s="114">
        <v>2</v>
      </c>
      <c r="B171" s="412"/>
      <c r="C171" s="434"/>
      <c r="D171" s="413"/>
      <c r="E171" s="412"/>
      <c r="F171" s="413"/>
      <c r="G171" s="435"/>
      <c r="H171" s="436"/>
      <c r="I171" s="437"/>
      <c r="J171" s="438"/>
      <c r="K171" s="134">
        <v>225</v>
      </c>
    </row>
    <row r="172" spans="1:13" s="116" customFormat="1" ht="12.75" x14ac:dyDescent="0.2">
      <c r="A172" s="114">
        <v>3</v>
      </c>
      <c r="B172" s="439"/>
      <c r="C172" s="440"/>
      <c r="D172" s="441"/>
      <c r="E172" s="412"/>
      <c r="F172" s="413"/>
      <c r="G172" s="435"/>
      <c r="H172" s="436"/>
      <c r="I172" s="437"/>
      <c r="J172" s="438"/>
      <c r="K172" s="134">
        <v>225</v>
      </c>
    </row>
    <row r="173" spans="1:13" s="116" customFormat="1" ht="12.75" x14ac:dyDescent="0.2">
      <c r="A173" s="114">
        <v>4</v>
      </c>
      <c r="B173" s="439"/>
      <c r="C173" s="440"/>
      <c r="D173" s="441"/>
      <c r="E173" s="412"/>
      <c r="F173" s="413"/>
      <c r="G173" s="435"/>
      <c r="H173" s="436"/>
      <c r="I173" s="437"/>
      <c r="J173" s="438"/>
      <c r="K173" s="134">
        <v>225</v>
      </c>
    </row>
    <row r="174" spans="1:13" s="116" customFormat="1" ht="12.75" x14ac:dyDescent="0.2">
      <c r="A174" s="114">
        <v>5</v>
      </c>
      <c r="B174" s="439"/>
      <c r="C174" s="440"/>
      <c r="D174" s="441"/>
      <c r="E174" s="412"/>
      <c r="F174" s="413"/>
      <c r="G174" s="435"/>
      <c r="H174" s="436"/>
      <c r="I174" s="437"/>
      <c r="J174" s="438"/>
      <c r="K174" s="134">
        <v>225</v>
      </c>
    </row>
    <row r="175" spans="1:13" s="116" customFormat="1" ht="12.75" x14ac:dyDescent="0.2">
      <c r="A175" s="114">
        <v>6</v>
      </c>
      <c r="B175" s="439"/>
      <c r="C175" s="440"/>
      <c r="D175" s="441"/>
      <c r="E175" s="412"/>
      <c r="F175" s="413"/>
      <c r="G175" s="435"/>
      <c r="H175" s="436"/>
      <c r="I175" s="437"/>
      <c r="J175" s="438"/>
      <c r="K175" s="134">
        <v>225</v>
      </c>
    </row>
    <row r="176" spans="1:13" s="116" customFormat="1" ht="12.75" x14ac:dyDescent="0.2">
      <c r="A176" s="114">
        <v>7</v>
      </c>
      <c r="B176" s="439"/>
      <c r="C176" s="440"/>
      <c r="D176" s="441"/>
      <c r="E176" s="412"/>
      <c r="F176" s="413"/>
      <c r="G176" s="435"/>
      <c r="H176" s="436"/>
      <c r="I176" s="437"/>
      <c r="J176" s="438"/>
      <c r="K176" s="134">
        <v>225</v>
      </c>
    </row>
    <row r="177" spans="1:15" s="116" customFormat="1" ht="12.75" x14ac:dyDescent="0.2">
      <c r="A177" s="114">
        <v>6</v>
      </c>
      <c r="B177" s="412"/>
      <c r="C177" s="434"/>
      <c r="D177" s="413"/>
      <c r="E177" s="412"/>
      <c r="F177" s="413"/>
      <c r="G177" s="435"/>
      <c r="H177" s="436"/>
      <c r="I177" s="437"/>
      <c r="J177" s="438"/>
      <c r="K177" s="134">
        <v>225</v>
      </c>
    </row>
    <row r="178" spans="1:15" s="116" customFormat="1" ht="12.75" x14ac:dyDescent="0.2">
      <c r="A178" s="114">
        <v>7</v>
      </c>
      <c r="B178" s="412"/>
      <c r="C178" s="434"/>
      <c r="D178" s="413"/>
      <c r="E178" s="412"/>
      <c r="F178" s="413"/>
      <c r="G178" s="435"/>
      <c r="H178" s="436"/>
      <c r="I178" s="437"/>
      <c r="J178" s="438"/>
      <c r="K178" s="134">
        <v>225</v>
      </c>
    </row>
    <row r="179" spans="1:15" s="116" customFormat="1" ht="12.75" x14ac:dyDescent="0.2">
      <c r="A179" s="114">
        <v>9</v>
      </c>
      <c r="B179" s="412"/>
      <c r="C179" s="434"/>
      <c r="D179" s="413"/>
      <c r="E179" s="412"/>
      <c r="F179" s="413"/>
      <c r="G179" s="435"/>
      <c r="H179" s="436"/>
      <c r="I179" s="437"/>
      <c r="J179" s="438"/>
      <c r="K179" s="134">
        <v>225</v>
      </c>
    </row>
    <row r="180" spans="1:15" s="128" customFormat="1" ht="12" customHeight="1" x14ac:dyDescent="0.2">
      <c r="A180" s="133">
        <v>10</v>
      </c>
      <c r="B180" s="427"/>
      <c r="C180" s="428"/>
      <c r="D180" s="429"/>
      <c r="E180" s="135"/>
      <c r="F180" s="136"/>
      <c r="G180" s="430"/>
      <c r="H180" s="431"/>
      <c r="I180" s="432"/>
      <c r="J180" s="433"/>
      <c r="K180" s="137">
        <v>223</v>
      </c>
      <c r="O180" s="127"/>
    </row>
    <row r="181" spans="1:15" s="128" customFormat="1" ht="12" customHeight="1" x14ac:dyDescent="0.2">
      <c r="A181" s="133">
        <v>11</v>
      </c>
      <c r="B181" s="427"/>
      <c r="C181" s="428"/>
      <c r="D181" s="429"/>
      <c r="E181" s="135"/>
      <c r="F181" s="136"/>
      <c r="G181" s="430"/>
      <c r="H181" s="431"/>
      <c r="I181" s="432"/>
      <c r="J181" s="433"/>
      <c r="K181" s="137">
        <v>225</v>
      </c>
      <c r="O181" s="127"/>
    </row>
    <row r="182" spans="1:15" x14ac:dyDescent="0.2">
      <c r="A182" s="90"/>
      <c r="B182" s="424" t="s">
        <v>269</v>
      </c>
      <c r="C182" s="424"/>
      <c r="D182" s="424"/>
      <c r="E182" s="407" t="s">
        <v>31</v>
      </c>
      <c r="F182" s="407"/>
      <c r="G182" s="406" t="s">
        <v>31</v>
      </c>
      <c r="H182" s="406"/>
      <c r="I182" s="425">
        <f>SUM(I170:J181)</f>
        <v>0</v>
      </c>
      <c r="J182" s="425"/>
      <c r="K182" s="99"/>
      <c r="L182" s="99">
        <f>I182-I181-I180</f>
        <v>0</v>
      </c>
    </row>
    <row r="183" spans="1:15" x14ac:dyDescent="0.2">
      <c r="B183" s="138"/>
      <c r="C183" s="138"/>
      <c r="D183" s="138"/>
      <c r="E183" s="139"/>
      <c r="F183" s="139"/>
      <c r="G183" s="140"/>
      <c r="H183" s="140"/>
      <c r="I183" s="140"/>
      <c r="J183" s="140"/>
      <c r="K183" s="99"/>
      <c r="L183" s="99"/>
    </row>
    <row r="184" spans="1:15" x14ac:dyDescent="0.2">
      <c r="B184" s="84" t="s">
        <v>270</v>
      </c>
      <c r="C184" s="132"/>
      <c r="D184" s="132"/>
      <c r="E184" s="141"/>
      <c r="F184" s="99"/>
      <c r="G184" s="99"/>
      <c r="H184" s="99"/>
      <c r="I184" s="426"/>
      <c r="J184" s="426"/>
    </row>
    <row r="185" spans="1:15" x14ac:dyDescent="0.2">
      <c r="C185" s="132"/>
      <c r="D185" s="132"/>
      <c r="E185" s="141"/>
      <c r="F185" s="99"/>
      <c r="G185" s="99"/>
      <c r="H185" s="99"/>
      <c r="I185" s="99"/>
      <c r="J185" s="99"/>
    </row>
    <row r="186" spans="1:15" x14ac:dyDescent="0.2">
      <c r="A186" s="85" t="s">
        <v>343</v>
      </c>
      <c r="B186" s="142"/>
      <c r="D186" s="142"/>
    </row>
    <row r="187" spans="1:15" x14ac:dyDescent="0.2">
      <c r="B187" s="142"/>
      <c r="C187" s="142"/>
      <c r="D187" s="142"/>
    </row>
    <row r="188" spans="1:15" ht="22.15" customHeight="1" x14ac:dyDescent="0.2">
      <c r="A188" s="91" t="s">
        <v>263</v>
      </c>
      <c r="B188" s="403" t="s">
        <v>264</v>
      </c>
      <c r="C188" s="404"/>
      <c r="D188" s="404"/>
      <c r="E188" s="404"/>
      <c r="F188" s="405"/>
      <c r="G188" s="408" t="s">
        <v>344</v>
      </c>
      <c r="H188" s="408"/>
      <c r="I188" s="408" t="s">
        <v>345</v>
      </c>
      <c r="J188" s="408"/>
    </row>
    <row r="189" spans="1:15" s="144" customFormat="1" ht="14.25" customHeight="1" x14ac:dyDescent="0.2">
      <c r="A189" s="143">
        <v>1</v>
      </c>
      <c r="B189" s="420">
        <v>2</v>
      </c>
      <c r="C189" s="421"/>
      <c r="D189" s="421"/>
      <c r="E189" s="421"/>
      <c r="F189" s="422"/>
      <c r="G189" s="423">
        <v>3</v>
      </c>
      <c r="H189" s="423"/>
      <c r="I189" s="423">
        <v>4</v>
      </c>
      <c r="J189" s="423"/>
    </row>
    <row r="190" spans="1:15" s="116" customFormat="1" ht="12" customHeight="1" x14ac:dyDescent="0.2">
      <c r="A190" s="114">
        <v>1</v>
      </c>
      <c r="B190" s="416"/>
      <c r="C190" s="417"/>
      <c r="D190" s="417"/>
      <c r="E190" s="417"/>
      <c r="F190" s="418"/>
      <c r="G190" s="419"/>
      <c r="H190" s="419"/>
      <c r="I190" s="414"/>
      <c r="J190" s="415"/>
      <c r="K190" s="134">
        <v>226</v>
      </c>
    </row>
    <row r="191" spans="1:15" s="116" customFormat="1" x14ac:dyDescent="0.2">
      <c r="A191" s="114">
        <v>2</v>
      </c>
      <c r="B191" s="416"/>
      <c r="C191" s="417"/>
      <c r="D191" s="417"/>
      <c r="E191" s="417"/>
      <c r="F191" s="418"/>
      <c r="G191" s="419"/>
      <c r="H191" s="419"/>
      <c r="I191" s="414"/>
      <c r="J191" s="415"/>
      <c r="K191" s="134">
        <v>226</v>
      </c>
    </row>
    <row r="192" spans="1:15" s="116" customFormat="1" ht="12" customHeight="1" x14ac:dyDescent="0.2">
      <c r="A192" s="114">
        <v>4</v>
      </c>
      <c r="B192" s="416"/>
      <c r="C192" s="417"/>
      <c r="D192" s="417"/>
      <c r="E192" s="417"/>
      <c r="F192" s="418"/>
      <c r="G192" s="419"/>
      <c r="H192" s="419"/>
      <c r="I192" s="414"/>
      <c r="J192" s="415"/>
      <c r="K192" s="134">
        <v>226</v>
      </c>
    </row>
    <row r="193" spans="1:14" s="116" customFormat="1" x14ac:dyDescent="0.2">
      <c r="A193" s="114">
        <v>5</v>
      </c>
      <c r="B193" s="416"/>
      <c r="C193" s="417"/>
      <c r="D193" s="417"/>
      <c r="E193" s="417"/>
      <c r="F193" s="418"/>
      <c r="G193" s="412"/>
      <c r="H193" s="413"/>
      <c r="I193" s="414"/>
      <c r="J193" s="415"/>
      <c r="K193" s="134">
        <v>226</v>
      </c>
    </row>
    <row r="194" spans="1:14" s="116" customFormat="1" x14ac:dyDescent="0.2">
      <c r="A194" s="114">
        <v>6</v>
      </c>
      <c r="B194" s="416"/>
      <c r="C194" s="417"/>
      <c r="D194" s="417"/>
      <c r="E194" s="417"/>
      <c r="F194" s="418"/>
      <c r="G194" s="412"/>
      <c r="H194" s="413"/>
      <c r="I194" s="414"/>
      <c r="J194" s="415"/>
      <c r="K194" s="134">
        <v>226</v>
      </c>
    </row>
    <row r="195" spans="1:14" s="116" customFormat="1" x14ac:dyDescent="0.2">
      <c r="A195" s="114">
        <v>7</v>
      </c>
      <c r="B195" s="416"/>
      <c r="C195" s="417"/>
      <c r="D195" s="417"/>
      <c r="E195" s="417"/>
      <c r="F195" s="418"/>
      <c r="G195" s="412"/>
      <c r="H195" s="413"/>
      <c r="I195" s="414"/>
      <c r="J195" s="415"/>
      <c r="K195" s="134">
        <v>226</v>
      </c>
    </row>
    <row r="196" spans="1:14" s="116" customFormat="1" x14ac:dyDescent="0.2">
      <c r="A196" s="114">
        <v>8</v>
      </c>
      <c r="B196" s="416"/>
      <c r="C196" s="417"/>
      <c r="D196" s="417"/>
      <c r="E196" s="417"/>
      <c r="F196" s="418"/>
      <c r="G196" s="412"/>
      <c r="H196" s="413"/>
      <c r="I196" s="414"/>
      <c r="J196" s="415"/>
      <c r="K196" s="134">
        <v>226</v>
      </c>
    </row>
    <row r="197" spans="1:14" s="116" customFormat="1" x14ac:dyDescent="0.2">
      <c r="A197" s="114">
        <v>9</v>
      </c>
      <c r="B197" s="416"/>
      <c r="C197" s="417"/>
      <c r="D197" s="417"/>
      <c r="E197" s="417"/>
      <c r="F197" s="418"/>
      <c r="G197" s="412"/>
      <c r="H197" s="413"/>
      <c r="I197" s="414"/>
      <c r="J197" s="415"/>
      <c r="K197" s="134">
        <v>226</v>
      </c>
    </row>
    <row r="198" spans="1:14" s="116" customFormat="1" x14ac:dyDescent="0.2">
      <c r="A198" s="114">
        <v>10</v>
      </c>
      <c r="B198" s="416"/>
      <c r="C198" s="417"/>
      <c r="D198" s="417"/>
      <c r="E198" s="417"/>
      <c r="F198" s="418"/>
      <c r="G198" s="412"/>
      <c r="H198" s="413"/>
      <c r="I198" s="414"/>
      <c r="J198" s="415"/>
      <c r="K198" s="134">
        <v>226</v>
      </c>
    </row>
    <row r="199" spans="1:14" s="116" customFormat="1" x14ac:dyDescent="0.2">
      <c r="A199" s="114">
        <v>11</v>
      </c>
      <c r="B199" s="409"/>
      <c r="C199" s="410"/>
      <c r="D199" s="410"/>
      <c r="E199" s="410"/>
      <c r="F199" s="411"/>
      <c r="G199" s="412"/>
      <c r="H199" s="413"/>
      <c r="I199" s="414"/>
      <c r="J199" s="415"/>
      <c r="K199" s="134">
        <v>226</v>
      </c>
    </row>
    <row r="200" spans="1:14" s="116" customFormat="1" x14ac:dyDescent="0.2">
      <c r="A200" s="114">
        <v>12</v>
      </c>
      <c r="B200" s="409"/>
      <c r="C200" s="410"/>
      <c r="D200" s="410"/>
      <c r="E200" s="410"/>
      <c r="F200" s="411"/>
      <c r="G200" s="412"/>
      <c r="H200" s="413"/>
      <c r="I200" s="414"/>
      <c r="J200" s="415"/>
      <c r="K200" s="134">
        <v>226</v>
      </c>
    </row>
    <row r="201" spans="1:14" x14ac:dyDescent="0.2">
      <c r="A201" s="90"/>
      <c r="B201" s="403" t="s">
        <v>269</v>
      </c>
      <c r="C201" s="404"/>
      <c r="D201" s="404"/>
      <c r="E201" s="404"/>
      <c r="F201" s="405"/>
      <c r="G201" s="406" t="s">
        <v>31</v>
      </c>
      <c r="H201" s="406"/>
      <c r="I201" s="407">
        <f>SUM(I190:J200)</f>
        <v>0</v>
      </c>
      <c r="J201" s="407"/>
      <c r="L201" s="99"/>
      <c r="M201" s="99"/>
      <c r="N201" s="99"/>
    </row>
    <row r="202" spans="1:14" x14ac:dyDescent="0.2">
      <c r="B202" s="145"/>
      <c r="C202" s="145"/>
      <c r="D202" s="145"/>
      <c r="E202" s="145"/>
      <c r="F202" s="145"/>
      <c r="G202" s="140"/>
      <c r="H202" s="140"/>
      <c r="I202" s="140"/>
      <c r="J202" s="140"/>
      <c r="L202" s="99"/>
      <c r="M202" s="99" t="e">
        <f>I201+L182+#REF!+I120</f>
        <v>#REF!</v>
      </c>
      <c r="N202" s="99" t="e">
        <f>585841-M202</f>
        <v>#REF!</v>
      </c>
    </row>
    <row r="203" spans="1:14" x14ac:dyDescent="0.2">
      <c r="B203" s="84" t="s">
        <v>270</v>
      </c>
      <c r="I203" s="99">
        <f>I201</f>
        <v>0</v>
      </c>
      <c r="J203" s="99"/>
      <c r="K203" s="99"/>
    </row>
    <row r="205" spans="1:14" x14ac:dyDescent="0.2">
      <c r="A205" s="119"/>
      <c r="B205" s="146"/>
      <c r="C205" s="146"/>
      <c r="D205" s="146"/>
      <c r="E205" s="146"/>
      <c r="F205" s="146"/>
      <c r="G205" s="147"/>
      <c r="H205" s="147"/>
      <c r="I205" s="148"/>
      <c r="J205" s="148"/>
    </row>
    <row r="206" spans="1:14" x14ac:dyDescent="0.2">
      <c r="A206" s="119"/>
      <c r="B206" s="146"/>
      <c r="C206" s="146"/>
      <c r="D206" s="146"/>
      <c r="E206" s="146"/>
      <c r="F206" s="146"/>
      <c r="G206" s="147"/>
      <c r="H206" s="147"/>
      <c r="I206" s="148"/>
      <c r="J206" s="148"/>
    </row>
    <row r="207" spans="1:14" x14ac:dyDescent="0.2">
      <c r="A207" s="85" t="s">
        <v>346</v>
      </c>
    </row>
    <row r="209" spans="1:15" ht="22.15" customHeight="1" x14ac:dyDescent="0.2">
      <c r="A209" s="91" t="s">
        <v>263</v>
      </c>
      <c r="B209" s="408" t="s">
        <v>264</v>
      </c>
      <c r="C209" s="408"/>
      <c r="D209" s="408"/>
      <c r="E209" s="408" t="s">
        <v>336</v>
      </c>
      <c r="F209" s="408"/>
      <c r="G209" s="408" t="s">
        <v>347</v>
      </c>
      <c r="H209" s="408"/>
      <c r="I209" s="408" t="s">
        <v>348</v>
      </c>
      <c r="J209" s="408"/>
    </row>
    <row r="210" spans="1:15" x14ac:dyDescent="0.2">
      <c r="A210" s="133">
        <v>1</v>
      </c>
      <c r="B210" s="401">
        <v>2</v>
      </c>
      <c r="C210" s="401"/>
      <c r="D210" s="401"/>
      <c r="E210" s="401">
        <v>3</v>
      </c>
      <c r="F210" s="401"/>
      <c r="G210" s="402">
        <v>4</v>
      </c>
      <c r="H210" s="402"/>
      <c r="I210" s="402">
        <v>5</v>
      </c>
      <c r="J210" s="402"/>
    </row>
    <row r="211" spans="1:15" x14ac:dyDescent="0.2">
      <c r="A211" s="133">
        <v>1</v>
      </c>
      <c r="B211" s="387" t="s">
        <v>357</v>
      </c>
      <c r="C211" s="388"/>
      <c r="D211" s="389"/>
      <c r="E211" s="390"/>
      <c r="F211" s="391"/>
      <c r="G211" s="392">
        <v>112</v>
      </c>
      <c r="H211" s="393"/>
      <c r="I211" s="399">
        <f>E211*G211</f>
        <v>0</v>
      </c>
      <c r="J211" s="400"/>
      <c r="K211" s="119">
        <v>342</v>
      </c>
    </row>
    <row r="212" spans="1:15" x14ac:dyDescent="0.2">
      <c r="A212" s="133">
        <v>2</v>
      </c>
      <c r="B212" s="387" t="s">
        <v>358</v>
      </c>
      <c r="C212" s="388"/>
      <c r="D212" s="389"/>
      <c r="E212" s="390"/>
      <c r="F212" s="391"/>
      <c r="G212" s="392">
        <v>87</v>
      </c>
      <c r="H212" s="393"/>
      <c r="I212" s="399">
        <f t="shared" ref="I212:I218" si="6">E212*G212</f>
        <v>0</v>
      </c>
      <c r="J212" s="400"/>
      <c r="K212" s="119">
        <v>342</v>
      </c>
    </row>
    <row r="213" spans="1:15" x14ac:dyDescent="0.2">
      <c r="A213" s="133">
        <v>3</v>
      </c>
      <c r="B213" s="387" t="s">
        <v>359</v>
      </c>
      <c r="C213" s="388"/>
      <c r="D213" s="389"/>
      <c r="E213" s="390"/>
      <c r="F213" s="391"/>
      <c r="G213" s="392">
        <v>56</v>
      </c>
      <c r="H213" s="393"/>
      <c r="I213" s="399">
        <f t="shared" si="6"/>
        <v>0</v>
      </c>
      <c r="J213" s="400"/>
      <c r="K213" s="119">
        <v>342</v>
      </c>
    </row>
    <row r="214" spans="1:15" x14ac:dyDescent="0.2">
      <c r="A214" s="133">
        <v>4</v>
      </c>
      <c r="B214" s="387" t="s">
        <v>360</v>
      </c>
      <c r="C214" s="388"/>
      <c r="D214" s="389"/>
      <c r="E214" s="390"/>
      <c r="F214" s="391"/>
      <c r="G214" s="392">
        <v>50</v>
      </c>
      <c r="H214" s="393"/>
      <c r="I214" s="399">
        <f t="shared" si="6"/>
        <v>0</v>
      </c>
      <c r="J214" s="400"/>
      <c r="K214" s="119">
        <v>342</v>
      </c>
      <c r="L214" s="99">
        <f>I211+I212+I213+I214</f>
        <v>0</v>
      </c>
      <c r="M214" s="99"/>
    </row>
    <row r="215" spans="1:15" x14ac:dyDescent="0.2">
      <c r="A215" s="133">
        <v>5</v>
      </c>
      <c r="B215" s="387" t="s">
        <v>361</v>
      </c>
      <c r="C215" s="388"/>
      <c r="D215" s="389"/>
      <c r="E215" s="390"/>
      <c r="F215" s="391"/>
      <c r="G215" s="392">
        <v>8</v>
      </c>
      <c r="H215" s="393"/>
      <c r="I215" s="392">
        <f t="shared" si="6"/>
        <v>0</v>
      </c>
      <c r="J215" s="393"/>
      <c r="K215" s="119">
        <v>346</v>
      </c>
      <c r="L215" s="99">
        <f>I215+I216+I217+I218</f>
        <v>0</v>
      </c>
      <c r="M215" s="99"/>
    </row>
    <row r="216" spans="1:15" x14ac:dyDescent="0.2">
      <c r="A216" s="133">
        <v>6</v>
      </c>
      <c r="B216" s="387" t="s">
        <v>362</v>
      </c>
      <c r="C216" s="388"/>
      <c r="D216" s="389"/>
      <c r="E216" s="390"/>
      <c r="F216" s="391"/>
      <c r="G216" s="392">
        <v>8</v>
      </c>
      <c r="H216" s="393"/>
      <c r="I216" s="392">
        <f t="shared" si="6"/>
        <v>0</v>
      </c>
      <c r="J216" s="393"/>
      <c r="K216" s="119">
        <v>346</v>
      </c>
      <c r="L216" s="99"/>
      <c r="M216" s="99"/>
    </row>
    <row r="217" spans="1:15" x14ac:dyDescent="0.2">
      <c r="A217" s="133">
        <v>7</v>
      </c>
      <c r="B217" s="387" t="s">
        <v>363</v>
      </c>
      <c r="C217" s="388"/>
      <c r="D217" s="389"/>
      <c r="E217" s="390"/>
      <c r="F217" s="391"/>
      <c r="G217" s="392">
        <v>4</v>
      </c>
      <c r="H217" s="393"/>
      <c r="I217" s="392">
        <f t="shared" si="6"/>
        <v>0</v>
      </c>
      <c r="J217" s="393"/>
      <c r="K217" s="119">
        <v>346</v>
      </c>
      <c r="L217" s="99"/>
      <c r="M217" s="99"/>
    </row>
    <row r="218" spans="1:15" x14ac:dyDescent="0.2">
      <c r="A218" s="133">
        <v>8</v>
      </c>
      <c r="B218" s="387" t="s">
        <v>364</v>
      </c>
      <c r="C218" s="388"/>
      <c r="D218" s="389"/>
      <c r="E218" s="390"/>
      <c r="F218" s="391"/>
      <c r="G218" s="392">
        <v>4</v>
      </c>
      <c r="H218" s="393"/>
      <c r="I218" s="392">
        <f t="shared" si="6"/>
        <v>0</v>
      </c>
      <c r="J218" s="393"/>
      <c r="K218" s="119">
        <v>346</v>
      </c>
      <c r="L218" s="99"/>
      <c r="M218" s="99"/>
    </row>
    <row r="219" spans="1:15" x14ac:dyDescent="0.2">
      <c r="A219" s="394" t="s">
        <v>349</v>
      </c>
      <c r="B219" s="395"/>
      <c r="C219" s="395"/>
      <c r="D219" s="395"/>
      <c r="E219" s="395"/>
      <c r="F219" s="395"/>
      <c r="G219" s="395"/>
      <c r="H219" s="396"/>
      <c r="I219" s="397">
        <f>SUM(I211:J218)</f>
        <v>0</v>
      </c>
      <c r="J219" s="398"/>
      <c r="K219" s="99"/>
      <c r="L219" s="99"/>
      <c r="M219" s="99"/>
    </row>
    <row r="220" spans="1:15" x14ac:dyDescent="0.2">
      <c r="B220" s="142"/>
      <c r="C220" s="142"/>
      <c r="D220" s="142"/>
      <c r="I220" s="149"/>
      <c r="J220" s="149"/>
      <c r="K220" s="99"/>
      <c r="L220" s="99"/>
      <c r="M220" s="99"/>
    </row>
    <row r="221" spans="1:15" x14ac:dyDescent="0.2">
      <c r="B221" s="142" t="s">
        <v>350</v>
      </c>
      <c r="C221" s="142"/>
      <c r="D221" s="142"/>
      <c r="I221" s="386">
        <f>I219</f>
        <v>0</v>
      </c>
      <c r="J221" s="386"/>
      <c r="K221" s="99"/>
      <c r="L221" s="99"/>
      <c r="M221" s="99"/>
    </row>
    <row r="222" spans="1:15" x14ac:dyDescent="0.2">
      <c r="B222" s="142"/>
      <c r="C222" s="142"/>
      <c r="D222" s="142"/>
      <c r="K222" s="99"/>
      <c r="L222" s="99"/>
    </row>
    <row r="223" spans="1:15" x14ac:dyDescent="0.2">
      <c r="K223" s="99"/>
      <c r="L223" s="99"/>
    </row>
    <row r="224" spans="1:15" x14ac:dyDescent="0.2">
      <c r="B224" s="84" t="s">
        <v>365</v>
      </c>
      <c r="J224" s="99">
        <f>I221</f>
        <v>0</v>
      </c>
      <c r="K224" s="99"/>
      <c r="L224" s="99"/>
      <c r="M224" s="99"/>
      <c r="O224" s="99"/>
    </row>
    <row r="225" spans="2:15" x14ac:dyDescent="0.2">
      <c r="L225" s="99"/>
      <c r="O225" s="99"/>
    </row>
    <row r="226" spans="2:15" x14ac:dyDescent="0.2">
      <c r="B226" s="84" t="s">
        <v>351</v>
      </c>
      <c r="J226" s="99"/>
      <c r="K226" s="99"/>
      <c r="L226" s="99"/>
    </row>
    <row r="227" spans="2:15" x14ac:dyDescent="0.2">
      <c r="B227" s="99"/>
      <c r="J227" s="99"/>
      <c r="K227" s="99"/>
      <c r="L227" s="99"/>
    </row>
    <row r="228" spans="2:15" x14ac:dyDescent="0.2">
      <c r="K228" s="99"/>
      <c r="L228" s="99"/>
      <c r="M228" s="99"/>
    </row>
    <row r="233" spans="2:15" x14ac:dyDescent="0.2">
      <c r="J233" s="99"/>
    </row>
  </sheetData>
  <mergeCells count="434">
    <mergeCell ref="B11:D11"/>
    <mergeCell ref="E11:G11"/>
    <mergeCell ref="B12:D12"/>
    <mergeCell ref="E12:G12"/>
    <mergeCell ref="A13:D13"/>
    <mergeCell ref="E13:G13"/>
    <mergeCell ref="A1:J1"/>
    <mergeCell ref="A2:J2"/>
    <mergeCell ref="A4:J5"/>
    <mergeCell ref="A6:J6"/>
    <mergeCell ref="B10:D10"/>
    <mergeCell ref="E10:G10"/>
    <mergeCell ref="A22:D22"/>
    <mergeCell ref="E22:G22"/>
    <mergeCell ref="B30:H30"/>
    <mergeCell ref="B31:H31"/>
    <mergeCell ref="B32:H32"/>
    <mergeCell ref="B33:H33"/>
    <mergeCell ref="B19:D19"/>
    <mergeCell ref="E19:G19"/>
    <mergeCell ref="B20:D20"/>
    <mergeCell ref="E20:G20"/>
    <mergeCell ref="B21:D21"/>
    <mergeCell ref="E21:G21"/>
    <mergeCell ref="B40:H40"/>
    <mergeCell ref="B41:H41"/>
    <mergeCell ref="B42:H42"/>
    <mergeCell ref="B43:H43"/>
    <mergeCell ref="B44:H44"/>
    <mergeCell ref="B50:D50"/>
    <mergeCell ref="E50:F50"/>
    <mergeCell ref="G50:H50"/>
    <mergeCell ref="B34:H34"/>
    <mergeCell ref="B35:H35"/>
    <mergeCell ref="B36:H36"/>
    <mergeCell ref="B37:H37"/>
    <mergeCell ref="B38:H38"/>
    <mergeCell ref="B39:H39"/>
    <mergeCell ref="B53:D53"/>
    <mergeCell ref="E53:F53"/>
    <mergeCell ref="G53:H53"/>
    <mergeCell ref="I53:J53"/>
    <mergeCell ref="B54:D54"/>
    <mergeCell ref="E54:F54"/>
    <mergeCell ref="G54:H54"/>
    <mergeCell ref="I54:J54"/>
    <mergeCell ref="I50:J50"/>
    <mergeCell ref="B51:D51"/>
    <mergeCell ref="E51:F51"/>
    <mergeCell ref="G51:H51"/>
    <mergeCell ref="I51:J51"/>
    <mergeCell ref="B52:D52"/>
    <mergeCell ref="E52:F52"/>
    <mergeCell ref="G52:H52"/>
    <mergeCell ref="I52:J52"/>
    <mergeCell ref="B57:D57"/>
    <mergeCell ref="E57:F57"/>
    <mergeCell ref="G57:H57"/>
    <mergeCell ref="I57:J57"/>
    <mergeCell ref="B58:D58"/>
    <mergeCell ref="E58:F58"/>
    <mergeCell ref="G58:H58"/>
    <mergeCell ref="I58:J58"/>
    <mergeCell ref="B55:D55"/>
    <mergeCell ref="E55:F55"/>
    <mergeCell ref="G55:H55"/>
    <mergeCell ref="I55:J55"/>
    <mergeCell ref="B56:D56"/>
    <mergeCell ref="E56:F56"/>
    <mergeCell ref="G56:H56"/>
    <mergeCell ref="I56:J56"/>
    <mergeCell ref="B69:D69"/>
    <mergeCell ref="E69:F69"/>
    <mergeCell ref="H69:I69"/>
    <mergeCell ref="B70:D70"/>
    <mergeCell ref="E70:F70"/>
    <mergeCell ref="H70:I70"/>
    <mergeCell ref="B67:D67"/>
    <mergeCell ref="E67:F67"/>
    <mergeCell ref="H67:I67"/>
    <mergeCell ref="B68:D68"/>
    <mergeCell ref="E68:F68"/>
    <mergeCell ref="H68:I68"/>
    <mergeCell ref="B81:D81"/>
    <mergeCell ref="E81:F81"/>
    <mergeCell ref="G81:H81"/>
    <mergeCell ref="I81:J81"/>
    <mergeCell ref="B82:D82"/>
    <mergeCell ref="E82:F82"/>
    <mergeCell ref="G82:H82"/>
    <mergeCell ref="I82:J82"/>
    <mergeCell ref="B71:D71"/>
    <mergeCell ref="E71:F71"/>
    <mergeCell ref="H71:I71"/>
    <mergeCell ref="B72:D72"/>
    <mergeCell ref="E72:F72"/>
    <mergeCell ref="H72:I72"/>
    <mergeCell ref="B85:D85"/>
    <mergeCell ref="E85:F85"/>
    <mergeCell ref="G85:H85"/>
    <mergeCell ref="I85:J85"/>
    <mergeCell ref="B86:D86"/>
    <mergeCell ref="E86:F86"/>
    <mergeCell ref="G86:H86"/>
    <mergeCell ref="I86:J86"/>
    <mergeCell ref="B83:D83"/>
    <mergeCell ref="E83:F83"/>
    <mergeCell ref="G83:H83"/>
    <mergeCell ref="I83:J83"/>
    <mergeCell ref="B84:D84"/>
    <mergeCell ref="E84:F84"/>
    <mergeCell ref="G84:H84"/>
    <mergeCell ref="I84:J84"/>
    <mergeCell ref="B89:D89"/>
    <mergeCell ref="E89:F89"/>
    <mergeCell ref="G89:H89"/>
    <mergeCell ref="I89:J89"/>
    <mergeCell ref="B96:D96"/>
    <mergeCell ref="E96:F96"/>
    <mergeCell ref="G96:H96"/>
    <mergeCell ref="I96:J96"/>
    <mergeCell ref="B87:D87"/>
    <mergeCell ref="E87:F87"/>
    <mergeCell ref="G87:H87"/>
    <mergeCell ref="I87:J87"/>
    <mergeCell ref="B88:D88"/>
    <mergeCell ref="E88:F88"/>
    <mergeCell ref="G88:H88"/>
    <mergeCell ref="I88:J88"/>
    <mergeCell ref="B99:D99"/>
    <mergeCell ref="E99:F99"/>
    <mergeCell ref="G99:H99"/>
    <mergeCell ref="I99:J99"/>
    <mergeCell ref="B100:D100"/>
    <mergeCell ref="E100:F100"/>
    <mergeCell ref="G100:H100"/>
    <mergeCell ref="I100:J100"/>
    <mergeCell ref="B97:D97"/>
    <mergeCell ref="E97:F97"/>
    <mergeCell ref="G97:H97"/>
    <mergeCell ref="I97:J97"/>
    <mergeCell ref="B98:D98"/>
    <mergeCell ref="E98:F98"/>
    <mergeCell ref="G98:H98"/>
    <mergeCell ref="I98:J98"/>
    <mergeCell ref="B103:D103"/>
    <mergeCell ref="E103:F103"/>
    <mergeCell ref="G103:H103"/>
    <mergeCell ref="I103:J103"/>
    <mergeCell ref="B104:D104"/>
    <mergeCell ref="E104:F104"/>
    <mergeCell ref="G104:H104"/>
    <mergeCell ref="I104:J104"/>
    <mergeCell ref="B101:D101"/>
    <mergeCell ref="E101:F101"/>
    <mergeCell ref="G101:H101"/>
    <mergeCell ref="I101:J101"/>
    <mergeCell ref="B102:D102"/>
    <mergeCell ref="E102:F102"/>
    <mergeCell ref="G102:H102"/>
    <mergeCell ref="I102:J102"/>
    <mergeCell ref="B116:C116"/>
    <mergeCell ref="D116:E116"/>
    <mergeCell ref="G116:H116"/>
    <mergeCell ref="I116:J116"/>
    <mergeCell ref="B117:C117"/>
    <mergeCell ref="D117:E117"/>
    <mergeCell ref="G117:H117"/>
    <mergeCell ref="I117:J117"/>
    <mergeCell ref="B114:C114"/>
    <mergeCell ref="D114:E114"/>
    <mergeCell ref="G114:H114"/>
    <mergeCell ref="I114:J114"/>
    <mergeCell ref="B115:C115"/>
    <mergeCell ref="D115:E115"/>
    <mergeCell ref="G115:H115"/>
    <mergeCell ref="I115:J115"/>
    <mergeCell ref="B128:D128"/>
    <mergeCell ref="E128:F128"/>
    <mergeCell ref="G128:H128"/>
    <mergeCell ref="I128:J128"/>
    <mergeCell ref="B129:D129"/>
    <mergeCell ref="E129:F129"/>
    <mergeCell ref="G129:H129"/>
    <mergeCell ref="I129:J129"/>
    <mergeCell ref="B118:C118"/>
    <mergeCell ref="D118:E118"/>
    <mergeCell ref="G118:H118"/>
    <mergeCell ref="I118:J118"/>
    <mergeCell ref="I120:J120"/>
    <mergeCell ref="B127:D127"/>
    <mergeCell ref="E127:F127"/>
    <mergeCell ref="G127:H127"/>
    <mergeCell ref="I127:J127"/>
    <mergeCell ref="B132:D132"/>
    <mergeCell ref="E132:F132"/>
    <mergeCell ref="G132:H132"/>
    <mergeCell ref="I132:J132"/>
    <mergeCell ref="B133:D133"/>
    <mergeCell ref="E133:F133"/>
    <mergeCell ref="G133:H133"/>
    <mergeCell ref="I133:J133"/>
    <mergeCell ref="B130:D130"/>
    <mergeCell ref="E130:F130"/>
    <mergeCell ref="G130:H130"/>
    <mergeCell ref="I130:J130"/>
    <mergeCell ref="B131:D131"/>
    <mergeCell ref="E131:F131"/>
    <mergeCell ref="G131:H131"/>
    <mergeCell ref="I131:J131"/>
    <mergeCell ref="B142:C142"/>
    <mergeCell ref="D142:E142"/>
    <mergeCell ref="G142:H142"/>
    <mergeCell ref="I142:J142"/>
    <mergeCell ref="B143:C143"/>
    <mergeCell ref="D143:E143"/>
    <mergeCell ref="G143:H143"/>
    <mergeCell ref="I143:J143"/>
    <mergeCell ref="B134:D134"/>
    <mergeCell ref="E134:F134"/>
    <mergeCell ref="G134:H134"/>
    <mergeCell ref="I134:J134"/>
    <mergeCell ref="B135:D135"/>
    <mergeCell ref="E135:F135"/>
    <mergeCell ref="G135:H135"/>
    <mergeCell ref="I135:J135"/>
    <mergeCell ref="B146:C146"/>
    <mergeCell ref="D146:E146"/>
    <mergeCell ref="G146:H146"/>
    <mergeCell ref="I146:J146"/>
    <mergeCell ref="B147:C147"/>
    <mergeCell ref="D147:E147"/>
    <mergeCell ref="G147:H147"/>
    <mergeCell ref="I147:J147"/>
    <mergeCell ref="B144:C144"/>
    <mergeCell ref="D144:E144"/>
    <mergeCell ref="G144:H144"/>
    <mergeCell ref="I144:J144"/>
    <mergeCell ref="B145:C145"/>
    <mergeCell ref="D145:E145"/>
    <mergeCell ref="G145:H145"/>
    <mergeCell ref="I145:J145"/>
    <mergeCell ref="B150:C150"/>
    <mergeCell ref="D150:E150"/>
    <mergeCell ref="G150:H150"/>
    <mergeCell ref="I150:J150"/>
    <mergeCell ref="B154:D154"/>
    <mergeCell ref="E154:F154"/>
    <mergeCell ref="G154:H154"/>
    <mergeCell ref="I154:J154"/>
    <mergeCell ref="B148:C148"/>
    <mergeCell ref="D148:E148"/>
    <mergeCell ref="G148:H148"/>
    <mergeCell ref="I148:J148"/>
    <mergeCell ref="B149:C149"/>
    <mergeCell ref="D149:E149"/>
    <mergeCell ref="G149:H149"/>
    <mergeCell ref="I149:J149"/>
    <mergeCell ref="B157:D157"/>
    <mergeCell ref="E157:F157"/>
    <mergeCell ref="G157:H157"/>
    <mergeCell ref="I157:J157"/>
    <mergeCell ref="B158:D158"/>
    <mergeCell ref="E158:F158"/>
    <mergeCell ref="G158:H158"/>
    <mergeCell ref="I158:J158"/>
    <mergeCell ref="B155:D155"/>
    <mergeCell ref="E155:F155"/>
    <mergeCell ref="G155:H155"/>
    <mergeCell ref="I155:J155"/>
    <mergeCell ref="B156:D156"/>
    <mergeCell ref="E156:F156"/>
    <mergeCell ref="G156:H156"/>
    <mergeCell ref="I156:J156"/>
    <mergeCell ref="B161:D161"/>
    <mergeCell ref="E161:F161"/>
    <mergeCell ref="G161:H161"/>
    <mergeCell ref="I161:J161"/>
    <mergeCell ref="B162:D162"/>
    <mergeCell ref="E162:F162"/>
    <mergeCell ref="G162:H162"/>
    <mergeCell ref="I162:J162"/>
    <mergeCell ref="B159:D159"/>
    <mergeCell ref="E159:F159"/>
    <mergeCell ref="G159:H159"/>
    <mergeCell ref="I159:J159"/>
    <mergeCell ref="B160:D160"/>
    <mergeCell ref="E160:F160"/>
    <mergeCell ref="G160:H160"/>
    <mergeCell ref="I160:J160"/>
    <mergeCell ref="B170:D170"/>
    <mergeCell ref="E170:F170"/>
    <mergeCell ref="G170:H170"/>
    <mergeCell ref="I170:J170"/>
    <mergeCell ref="B171:D171"/>
    <mergeCell ref="E171:F171"/>
    <mergeCell ref="G171:H171"/>
    <mergeCell ref="I171:J171"/>
    <mergeCell ref="B168:D168"/>
    <mergeCell ref="E168:F168"/>
    <mergeCell ref="G168:H168"/>
    <mergeCell ref="I168:J168"/>
    <mergeCell ref="B169:D169"/>
    <mergeCell ref="E169:F169"/>
    <mergeCell ref="G169:H169"/>
    <mergeCell ref="I169:J169"/>
    <mergeCell ref="B174:D174"/>
    <mergeCell ref="E174:F174"/>
    <mergeCell ref="G174:H174"/>
    <mergeCell ref="I174:J174"/>
    <mergeCell ref="B175:D175"/>
    <mergeCell ref="E175:F175"/>
    <mergeCell ref="G175:H175"/>
    <mergeCell ref="I175:J175"/>
    <mergeCell ref="B172:D172"/>
    <mergeCell ref="E172:F172"/>
    <mergeCell ref="G172:H172"/>
    <mergeCell ref="I172:J172"/>
    <mergeCell ref="B173:D173"/>
    <mergeCell ref="E173:F173"/>
    <mergeCell ref="G173:H173"/>
    <mergeCell ref="I173:J173"/>
    <mergeCell ref="B178:D178"/>
    <mergeCell ref="E178:F178"/>
    <mergeCell ref="G178:H178"/>
    <mergeCell ref="I178:J178"/>
    <mergeCell ref="B179:D179"/>
    <mergeCell ref="E179:F179"/>
    <mergeCell ref="G179:H179"/>
    <mergeCell ref="I179:J179"/>
    <mergeCell ref="B176:D176"/>
    <mergeCell ref="E176:F176"/>
    <mergeCell ref="G176:H176"/>
    <mergeCell ref="I176:J176"/>
    <mergeCell ref="B177:D177"/>
    <mergeCell ref="E177:F177"/>
    <mergeCell ref="G177:H177"/>
    <mergeCell ref="I177:J177"/>
    <mergeCell ref="B182:D182"/>
    <mergeCell ref="E182:F182"/>
    <mergeCell ref="G182:H182"/>
    <mergeCell ref="I182:J182"/>
    <mergeCell ref="I184:J184"/>
    <mergeCell ref="B188:F188"/>
    <mergeCell ref="G188:H188"/>
    <mergeCell ref="I188:J188"/>
    <mergeCell ref="B180:D180"/>
    <mergeCell ref="G180:H180"/>
    <mergeCell ref="I180:J180"/>
    <mergeCell ref="B181:D181"/>
    <mergeCell ref="G181:H181"/>
    <mergeCell ref="I181:J181"/>
    <mergeCell ref="B191:F191"/>
    <mergeCell ref="G191:H191"/>
    <mergeCell ref="I191:J191"/>
    <mergeCell ref="B192:F192"/>
    <mergeCell ref="G192:H192"/>
    <mergeCell ref="I192:J192"/>
    <mergeCell ref="B189:F189"/>
    <mergeCell ref="G189:H189"/>
    <mergeCell ref="I189:J189"/>
    <mergeCell ref="B190:F190"/>
    <mergeCell ref="G190:H190"/>
    <mergeCell ref="I190:J190"/>
    <mergeCell ref="B195:F195"/>
    <mergeCell ref="G195:H195"/>
    <mergeCell ref="I195:J195"/>
    <mergeCell ref="B196:F196"/>
    <mergeCell ref="G196:H196"/>
    <mergeCell ref="I196:J196"/>
    <mergeCell ref="B193:F193"/>
    <mergeCell ref="G193:H193"/>
    <mergeCell ref="I193:J193"/>
    <mergeCell ref="B194:F194"/>
    <mergeCell ref="G194:H194"/>
    <mergeCell ref="I194:J194"/>
    <mergeCell ref="B199:F199"/>
    <mergeCell ref="G199:H199"/>
    <mergeCell ref="I199:J199"/>
    <mergeCell ref="B200:F200"/>
    <mergeCell ref="G200:H200"/>
    <mergeCell ref="I200:J200"/>
    <mergeCell ref="B197:F197"/>
    <mergeCell ref="G197:H197"/>
    <mergeCell ref="I197:J197"/>
    <mergeCell ref="B198:F198"/>
    <mergeCell ref="G198:H198"/>
    <mergeCell ref="I198:J198"/>
    <mergeCell ref="B210:D210"/>
    <mergeCell ref="E210:F210"/>
    <mergeCell ref="G210:H210"/>
    <mergeCell ref="I210:J210"/>
    <mergeCell ref="B211:D211"/>
    <mergeCell ref="E211:F211"/>
    <mergeCell ref="G211:H211"/>
    <mergeCell ref="I211:J211"/>
    <mergeCell ref="B201:F201"/>
    <mergeCell ref="G201:H201"/>
    <mergeCell ref="I201:J201"/>
    <mergeCell ref="B209:D209"/>
    <mergeCell ref="E209:F209"/>
    <mergeCell ref="G209:H209"/>
    <mergeCell ref="I209:J209"/>
    <mergeCell ref="B214:D214"/>
    <mergeCell ref="E214:F214"/>
    <mergeCell ref="G214:H214"/>
    <mergeCell ref="I214:J214"/>
    <mergeCell ref="B215:D215"/>
    <mergeCell ref="E215:F215"/>
    <mergeCell ref="G215:H215"/>
    <mergeCell ref="I215:J215"/>
    <mergeCell ref="B212:D212"/>
    <mergeCell ref="E212:F212"/>
    <mergeCell ref="G212:H212"/>
    <mergeCell ref="I212:J212"/>
    <mergeCell ref="B213:D213"/>
    <mergeCell ref="E213:F213"/>
    <mergeCell ref="G213:H213"/>
    <mergeCell ref="I213:J213"/>
    <mergeCell ref="I221:J221"/>
    <mergeCell ref="B218:D218"/>
    <mergeCell ref="E218:F218"/>
    <mergeCell ref="G218:H218"/>
    <mergeCell ref="I218:J218"/>
    <mergeCell ref="A219:H219"/>
    <mergeCell ref="I219:J219"/>
    <mergeCell ref="B216:D216"/>
    <mergeCell ref="E216:F216"/>
    <mergeCell ref="G216:H216"/>
    <mergeCell ref="I216:J216"/>
    <mergeCell ref="B217:D217"/>
    <mergeCell ref="E217:F217"/>
    <mergeCell ref="G217:H217"/>
    <mergeCell ref="I217:J217"/>
  </mergeCells>
  <pageMargins left="0.7" right="0.7" top="0.75" bottom="0.75" header="0.3" footer="0.3"/>
  <pageSetup paperSize="9" scale="7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85" zoomScaleNormal="100" zoomScaleSheetLayoutView="85" workbookViewId="0">
      <selection activeCell="B9" sqref="B9"/>
    </sheetView>
  </sheetViews>
  <sheetFormatPr defaultColWidth="9.140625" defaultRowHeight="15" x14ac:dyDescent="0.25"/>
  <cols>
    <col min="1" max="1" width="13.28515625" style="3" customWidth="1"/>
    <col min="2" max="2" width="42.85546875" style="3" customWidth="1"/>
    <col min="3" max="4" width="9.140625" style="3"/>
    <col min="5" max="5" width="10.28515625" style="3" customWidth="1"/>
    <col min="6" max="16384" width="9.140625" style="3"/>
  </cols>
  <sheetData>
    <row r="1" spans="1:9" ht="15.75" x14ac:dyDescent="0.25">
      <c r="A1" s="479" t="s">
        <v>121</v>
      </c>
      <c r="B1" s="479"/>
      <c r="C1" s="479"/>
      <c r="D1" s="479"/>
    </row>
    <row r="2" spans="1:9" x14ac:dyDescent="0.25">
      <c r="A2" s="7"/>
    </row>
    <row r="3" spans="1:9" ht="15.75" thickBot="1" x14ac:dyDescent="0.3">
      <c r="A3" s="8"/>
    </row>
    <row r="4" spans="1:9" ht="15.75" thickBot="1" x14ac:dyDescent="0.3">
      <c r="A4" s="486" t="s">
        <v>89</v>
      </c>
      <c r="B4" s="486" t="s">
        <v>16</v>
      </c>
      <c r="C4" s="486" t="s">
        <v>90</v>
      </c>
      <c r="D4" s="486" t="s">
        <v>91</v>
      </c>
      <c r="E4" s="488" t="s">
        <v>92</v>
      </c>
      <c r="F4" s="490" t="s">
        <v>20</v>
      </c>
      <c r="G4" s="491"/>
      <c r="H4" s="491"/>
      <c r="I4" s="492"/>
    </row>
    <row r="5" spans="1:9" ht="77.25" thickBot="1" x14ac:dyDescent="0.3">
      <c r="A5" s="487"/>
      <c r="B5" s="487"/>
      <c r="C5" s="487"/>
      <c r="D5" s="487"/>
      <c r="E5" s="489"/>
      <c r="F5" s="9" t="s">
        <v>135</v>
      </c>
      <c r="G5" s="10" t="s">
        <v>136</v>
      </c>
      <c r="H5" s="10" t="s">
        <v>137</v>
      </c>
      <c r="I5" s="10" t="s">
        <v>22</v>
      </c>
    </row>
    <row r="6" spans="1:9" ht="15.75" thickBot="1" x14ac:dyDescent="0.3">
      <c r="A6" s="11">
        <v>1</v>
      </c>
      <c r="B6" s="9">
        <v>2</v>
      </c>
      <c r="C6" s="9">
        <v>3</v>
      </c>
      <c r="D6" s="9">
        <v>4</v>
      </c>
      <c r="E6" s="9">
        <v>5</v>
      </c>
      <c r="F6" s="9">
        <v>6</v>
      </c>
      <c r="G6" s="9">
        <v>7</v>
      </c>
      <c r="H6" s="9">
        <v>8</v>
      </c>
      <c r="I6" s="9">
        <v>9</v>
      </c>
    </row>
    <row r="7" spans="1:9" ht="30.75" thickBot="1" x14ac:dyDescent="0.3">
      <c r="A7" s="11">
        <v>1</v>
      </c>
      <c r="B7" s="12" t="s">
        <v>93</v>
      </c>
      <c r="C7" s="9">
        <v>26000</v>
      </c>
      <c r="D7" s="9" t="s">
        <v>31</v>
      </c>
      <c r="E7" s="13"/>
      <c r="F7" s="13"/>
      <c r="G7" s="13"/>
      <c r="H7" s="13"/>
      <c r="I7" s="13"/>
    </row>
    <row r="8" spans="1:9" x14ac:dyDescent="0.25">
      <c r="A8" s="482" t="s">
        <v>122</v>
      </c>
      <c r="B8" s="14" t="s">
        <v>34</v>
      </c>
      <c r="C8" s="486">
        <v>26100</v>
      </c>
      <c r="D8" s="486" t="s">
        <v>31</v>
      </c>
      <c r="E8" s="480"/>
      <c r="F8" s="480"/>
      <c r="G8" s="480"/>
      <c r="H8" s="480"/>
      <c r="I8" s="480"/>
    </row>
    <row r="9" spans="1:9" ht="192" thickBot="1" x14ac:dyDescent="0.3">
      <c r="A9" s="483"/>
      <c r="B9" s="15" t="s">
        <v>129</v>
      </c>
      <c r="C9" s="487"/>
      <c r="D9" s="487"/>
      <c r="E9" s="481"/>
      <c r="F9" s="481"/>
      <c r="G9" s="481"/>
      <c r="H9" s="481"/>
      <c r="I9" s="481"/>
    </row>
    <row r="10" spans="1:9" ht="51.75" thickBot="1" x14ac:dyDescent="0.3">
      <c r="A10" s="16" t="s">
        <v>123</v>
      </c>
      <c r="B10" s="15" t="s">
        <v>130</v>
      </c>
      <c r="C10" s="9">
        <v>26200</v>
      </c>
      <c r="D10" s="9" t="s">
        <v>31</v>
      </c>
      <c r="E10" s="13"/>
      <c r="F10" s="13"/>
      <c r="G10" s="13"/>
      <c r="H10" s="13"/>
      <c r="I10" s="13"/>
    </row>
    <row r="11" spans="1:9" ht="51.75" thickBot="1" x14ac:dyDescent="0.3">
      <c r="A11" s="16" t="s">
        <v>124</v>
      </c>
      <c r="B11" s="15" t="s">
        <v>131</v>
      </c>
      <c r="C11" s="9">
        <v>26300</v>
      </c>
      <c r="D11" s="9" t="s">
        <v>31</v>
      </c>
      <c r="E11" s="13"/>
      <c r="F11" s="13"/>
      <c r="G11" s="13"/>
      <c r="H11" s="13"/>
      <c r="I11" s="13"/>
    </row>
    <row r="12" spans="1:9" x14ac:dyDescent="0.25">
      <c r="A12" s="482" t="s">
        <v>125</v>
      </c>
      <c r="B12" s="17" t="s">
        <v>34</v>
      </c>
      <c r="C12" s="486">
        <v>26310</v>
      </c>
      <c r="D12" s="486" t="s">
        <v>95</v>
      </c>
      <c r="E12" s="486" t="s">
        <v>95</v>
      </c>
      <c r="F12" s="480"/>
      <c r="G12" s="480"/>
      <c r="H12" s="480"/>
      <c r="I12" s="480"/>
    </row>
    <row r="13" spans="1:9" ht="30.75" thickBot="1" x14ac:dyDescent="0.3">
      <c r="A13" s="483"/>
      <c r="B13" s="18" t="s">
        <v>94</v>
      </c>
      <c r="C13" s="487"/>
      <c r="D13" s="487"/>
      <c r="E13" s="487"/>
      <c r="F13" s="481"/>
      <c r="G13" s="481"/>
      <c r="H13" s="481"/>
      <c r="I13" s="481"/>
    </row>
    <row r="14" spans="1:9" ht="15.75" thickBot="1" x14ac:dyDescent="0.3">
      <c r="A14" s="16"/>
      <c r="B14" s="19" t="s">
        <v>96</v>
      </c>
      <c r="C14" s="9" t="s">
        <v>97</v>
      </c>
      <c r="D14" s="9"/>
      <c r="E14" s="9"/>
      <c r="F14" s="13"/>
      <c r="G14" s="13"/>
      <c r="H14" s="13"/>
      <c r="I14" s="13"/>
    </row>
    <row r="15" spans="1:9" x14ac:dyDescent="0.25">
      <c r="A15" s="482" t="s">
        <v>126</v>
      </c>
      <c r="B15" s="20" t="s">
        <v>98</v>
      </c>
      <c r="C15" s="486">
        <v>26320</v>
      </c>
      <c r="D15" s="486" t="s">
        <v>95</v>
      </c>
      <c r="E15" s="486" t="s">
        <v>95</v>
      </c>
      <c r="F15" s="480"/>
      <c r="G15" s="480"/>
      <c r="H15" s="480"/>
      <c r="I15" s="480"/>
    </row>
    <row r="16" spans="1:9" ht="15.75" thickBot="1" x14ac:dyDescent="0.3">
      <c r="A16" s="483"/>
      <c r="B16" s="21" t="s">
        <v>99</v>
      </c>
      <c r="C16" s="487"/>
      <c r="D16" s="487"/>
      <c r="E16" s="487"/>
      <c r="F16" s="481"/>
      <c r="G16" s="481"/>
      <c r="H16" s="481"/>
      <c r="I16" s="481"/>
    </row>
    <row r="17" spans="1:9" ht="51.75" thickBot="1" x14ac:dyDescent="0.3">
      <c r="A17" s="16" t="s">
        <v>127</v>
      </c>
      <c r="B17" s="15" t="s">
        <v>132</v>
      </c>
      <c r="C17" s="9">
        <v>26400</v>
      </c>
      <c r="D17" s="9" t="s">
        <v>31</v>
      </c>
      <c r="E17" s="13"/>
      <c r="F17" s="13"/>
      <c r="G17" s="13"/>
      <c r="H17" s="13"/>
      <c r="I17" s="13"/>
    </row>
    <row r="18" spans="1:9" x14ac:dyDescent="0.25">
      <c r="A18" s="482" t="s">
        <v>128</v>
      </c>
      <c r="B18" s="17" t="s">
        <v>34</v>
      </c>
      <c r="C18" s="486">
        <v>26410</v>
      </c>
      <c r="D18" s="486" t="s">
        <v>31</v>
      </c>
      <c r="E18" s="480"/>
      <c r="F18" s="480"/>
      <c r="G18" s="480"/>
      <c r="H18" s="480"/>
      <c r="I18" s="480"/>
    </row>
    <row r="19" spans="1:9" ht="39" thickBot="1" x14ac:dyDescent="0.3">
      <c r="A19" s="483"/>
      <c r="B19" s="21" t="s">
        <v>100</v>
      </c>
      <c r="C19" s="487"/>
      <c r="D19" s="487"/>
      <c r="E19" s="481"/>
      <c r="F19" s="481"/>
      <c r="G19" s="481"/>
      <c r="H19" s="481"/>
      <c r="I19" s="481"/>
    </row>
    <row r="20" spans="1:9" x14ac:dyDescent="0.25">
      <c r="A20" s="482" t="s">
        <v>101</v>
      </c>
      <c r="B20" s="22" t="s">
        <v>34</v>
      </c>
      <c r="C20" s="486">
        <v>26411</v>
      </c>
      <c r="D20" s="486" t="s">
        <v>31</v>
      </c>
      <c r="E20" s="480"/>
      <c r="F20" s="480"/>
      <c r="G20" s="480"/>
      <c r="H20" s="480"/>
      <c r="I20" s="480"/>
    </row>
    <row r="21" spans="1:9" ht="30.75" thickBot="1" x14ac:dyDescent="0.3">
      <c r="A21" s="483"/>
      <c r="B21" s="19" t="s">
        <v>94</v>
      </c>
      <c r="C21" s="487"/>
      <c r="D21" s="487"/>
      <c r="E21" s="481"/>
      <c r="F21" s="481"/>
      <c r="G21" s="481"/>
      <c r="H21" s="481"/>
      <c r="I21" s="481"/>
    </row>
    <row r="22" spans="1:9" ht="26.25" thickBot="1" x14ac:dyDescent="0.3">
      <c r="A22" s="16" t="s">
        <v>102</v>
      </c>
      <c r="B22" s="23" t="s">
        <v>133</v>
      </c>
      <c r="C22" s="9">
        <v>26412</v>
      </c>
      <c r="D22" s="9" t="s">
        <v>31</v>
      </c>
      <c r="E22" s="13"/>
      <c r="F22" s="13"/>
      <c r="G22" s="13"/>
      <c r="H22" s="13"/>
      <c r="I22" s="13"/>
    </row>
    <row r="23" spans="1:9" ht="60.75" thickBot="1" x14ac:dyDescent="0.3">
      <c r="A23" s="16">
        <v>37347</v>
      </c>
      <c r="B23" s="18" t="s">
        <v>103</v>
      </c>
      <c r="C23" s="9">
        <v>26420</v>
      </c>
      <c r="D23" s="9" t="s">
        <v>31</v>
      </c>
      <c r="E23" s="13"/>
      <c r="F23" s="13"/>
      <c r="G23" s="13"/>
      <c r="H23" s="13"/>
      <c r="I23" s="13"/>
    </row>
    <row r="24" spans="1:9" x14ac:dyDescent="0.25">
      <c r="A24" s="482" t="s">
        <v>104</v>
      </c>
      <c r="B24" s="22" t="s">
        <v>34</v>
      </c>
      <c r="C24" s="486">
        <v>26421</v>
      </c>
      <c r="D24" s="486" t="s">
        <v>31</v>
      </c>
      <c r="E24" s="480"/>
      <c r="F24" s="480"/>
      <c r="G24" s="480"/>
      <c r="H24" s="480"/>
      <c r="I24" s="480"/>
    </row>
    <row r="25" spans="1:9" ht="30.75" thickBot="1" x14ac:dyDescent="0.3">
      <c r="A25" s="483"/>
      <c r="B25" s="19" t="s">
        <v>94</v>
      </c>
      <c r="C25" s="487"/>
      <c r="D25" s="487"/>
      <c r="E25" s="481"/>
      <c r="F25" s="481"/>
      <c r="G25" s="481"/>
      <c r="H25" s="481"/>
      <c r="I25" s="481"/>
    </row>
    <row r="26" spans="1:9" ht="15.75" thickBot="1" x14ac:dyDescent="0.3">
      <c r="A26" s="16"/>
      <c r="B26" s="19" t="s">
        <v>96</v>
      </c>
      <c r="C26" s="9" t="s">
        <v>105</v>
      </c>
      <c r="D26" s="9" t="s">
        <v>95</v>
      </c>
      <c r="E26" s="13"/>
      <c r="F26" s="13"/>
      <c r="G26" s="13"/>
      <c r="H26" s="13"/>
      <c r="I26" s="13"/>
    </row>
    <row r="27" spans="1:9" ht="26.25" thickBot="1" x14ac:dyDescent="0.3">
      <c r="A27" s="16" t="s">
        <v>106</v>
      </c>
      <c r="B27" s="23" t="s">
        <v>133</v>
      </c>
      <c r="C27" s="9">
        <v>26422</v>
      </c>
      <c r="D27" s="9" t="s">
        <v>31</v>
      </c>
      <c r="E27" s="13"/>
      <c r="F27" s="13"/>
      <c r="G27" s="13"/>
      <c r="H27" s="13"/>
      <c r="I27" s="13"/>
    </row>
    <row r="28" spans="1:9" ht="45.75" thickBot="1" x14ac:dyDescent="0.3">
      <c r="A28" s="16">
        <v>37712</v>
      </c>
      <c r="B28" s="18" t="s">
        <v>107</v>
      </c>
      <c r="C28" s="9">
        <v>26430</v>
      </c>
      <c r="D28" s="9" t="s">
        <v>31</v>
      </c>
      <c r="E28" s="13"/>
      <c r="F28" s="13"/>
      <c r="G28" s="13"/>
      <c r="H28" s="13"/>
      <c r="I28" s="13"/>
    </row>
    <row r="29" spans="1:9" ht="15.75" thickBot="1" x14ac:dyDescent="0.3">
      <c r="A29" s="16"/>
      <c r="B29" s="19" t="s">
        <v>96</v>
      </c>
      <c r="C29" s="9" t="s">
        <v>108</v>
      </c>
      <c r="D29" s="9" t="s">
        <v>95</v>
      </c>
      <c r="E29" s="13"/>
      <c r="F29" s="13"/>
      <c r="G29" s="13"/>
      <c r="H29" s="13"/>
      <c r="I29" s="13"/>
    </row>
    <row r="30" spans="1:9" ht="26.25" thickBot="1" x14ac:dyDescent="0.3">
      <c r="A30" s="16">
        <v>38078</v>
      </c>
      <c r="B30" s="21" t="s">
        <v>109</v>
      </c>
      <c r="C30" s="9">
        <v>26440</v>
      </c>
      <c r="D30" s="9" t="s">
        <v>31</v>
      </c>
      <c r="E30" s="13"/>
      <c r="F30" s="13"/>
      <c r="G30" s="13"/>
      <c r="H30" s="13"/>
      <c r="I30" s="13"/>
    </row>
    <row r="31" spans="1:9" x14ac:dyDescent="0.25">
      <c r="A31" s="482" t="s">
        <v>110</v>
      </c>
      <c r="B31" s="22" t="s">
        <v>34</v>
      </c>
      <c r="C31" s="486">
        <v>26441</v>
      </c>
      <c r="D31" s="486" t="s">
        <v>31</v>
      </c>
      <c r="E31" s="480"/>
      <c r="F31" s="480"/>
      <c r="G31" s="480"/>
      <c r="H31" s="480"/>
      <c r="I31" s="480"/>
    </row>
    <row r="32" spans="1:9" ht="30.75" thickBot="1" x14ac:dyDescent="0.3">
      <c r="A32" s="483"/>
      <c r="B32" s="19" t="s">
        <v>94</v>
      </c>
      <c r="C32" s="487"/>
      <c r="D32" s="487"/>
      <c r="E32" s="481"/>
      <c r="F32" s="481"/>
      <c r="G32" s="481"/>
      <c r="H32" s="481"/>
      <c r="I32" s="481"/>
    </row>
    <row r="33" spans="1:9" ht="26.25" thickBot="1" x14ac:dyDescent="0.3">
      <c r="A33" s="16" t="s">
        <v>111</v>
      </c>
      <c r="B33" s="23" t="s">
        <v>133</v>
      </c>
      <c r="C33" s="9">
        <v>26442</v>
      </c>
      <c r="D33" s="9" t="s">
        <v>31</v>
      </c>
      <c r="E33" s="13"/>
      <c r="F33" s="13"/>
      <c r="G33" s="13"/>
      <c r="H33" s="13"/>
      <c r="I33" s="13"/>
    </row>
    <row r="34" spans="1:9" ht="26.25" thickBot="1" x14ac:dyDescent="0.3">
      <c r="A34" s="16">
        <v>38443</v>
      </c>
      <c r="B34" s="21" t="s">
        <v>112</v>
      </c>
      <c r="C34" s="9">
        <v>26450</v>
      </c>
      <c r="D34" s="9" t="s">
        <v>31</v>
      </c>
      <c r="E34" s="13"/>
      <c r="F34" s="13"/>
      <c r="G34" s="13"/>
      <c r="H34" s="13"/>
      <c r="I34" s="13"/>
    </row>
    <row r="35" spans="1:9" x14ac:dyDescent="0.25">
      <c r="A35" s="482" t="s">
        <v>113</v>
      </c>
      <c r="B35" s="53" t="s">
        <v>34</v>
      </c>
      <c r="C35" s="484">
        <v>26451</v>
      </c>
      <c r="D35" s="486" t="s">
        <v>31</v>
      </c>
      <c r="E35" s="480"/>
      <c r="F35" s="480"/>
      <c r="G35" s="480"/>
      <c r="H35" s="480"/>
      <c r="I35" s="480"/>
    </row>
    <row r="36" spans="1:9" ht="30.75" thickBot="1" x14ac:dyDescent="0.3">
      <c r="A36" s="483"/>
      <c r="B36" s="52" t="s">
        <v>94</v>
      </c>
      <c r="C36" s="485"/>
      <c r="D36" s="487"/>
      <c r="E36" s="481"/>
      <c r="F36" s="481"/>
      <c r="G36" s="481"/>
      <c r="H36" s="481"/>
      <c r="I36" s="481"/>
    </row>
    <row r="37" spans="1:9" ht="15.75" thickBot="1" x14ac:dyDescent="0.3">
      <c r="A37" s="16"/>
      <c r="B37" s="52" t="s">
        <v>96</v>
      </c>
      <c r="C37" s="49" t="s">
        <v>114</v>
      </c>
      <c r="D37" s="9" t="s">
        <v>95</v>
      </c>
      <c r="E37" s="13"/>
      <c r="F37" s="13"/>
      <c r="G37" s="13"/>
      <c r="H37" s="13"/>
      <c r="I37" s="13"/>
    </row>
    <row r="38" spans="1:9" ht="30.75" thickBot="1" x14ac:dyDescent="0.3">
      <c r="A38" s="16" t="s">
        <v>115</v>
      </c>
      <c r="B38" s="52" t="s">
        <v>116</v>
      </c>
      <c r="C38" s="49">
        <v>26452</v>
      </c>
      <c r="D38" s="9" t="s">
        <v>31</v>
      </c>
      <c r="E38" s="13"/>
      <c r="F38" s="13"/>
      <c r="G38" s="13"/>
      <c r="H38" s="13"/>
      <c r="I38" s="13"/>
    </row>
    <row r="39" spans="1:9" ht="51.75" thickBot="1" x14ac:dyDescent="0.3">
      <c r="A39" s="16">
        <v>2</v>
      </c>
      <c r="B39" s="51" t="s">
        <v>134</v>
      </c>
      <c r="C39" s="49">
        <v>26500</v>
      </c>
      <c r="D39" s="9" t="s">
        <v>31</v>
      </c>
      <c r="E39" s="13"/>
      <c r="F39" s="13"/>
      <c r="G39" s="13"/>
      <c r="H39" s="13"/>
      <c r="I39" s="13"/>
    </row>
    <row r="40" spans="1:9" ht="15.75" thickBot="1" x14ac:dyDescent="0.3">
      <c r="A40" s="16"/>
      <c r="B40" s="48" t="s">
        <v>117</v>
      </c>
      <c r="C40" s="49">
        <v>26510</v>
      </c>
      <c r="D40" s="13"/>
      <c r="E40" s="13"/>
      <c r="F40" s="13"/>
      <c r="G40" s="13"/>
      <c r="H40" s="13"/>
      <c r="I40" s="13"/>
    </row>
    <row r="41" spans="1:9" ht="75.75" thickBot="1" x14ac:dyDescent="0.3">
      <c r="A41" s="16">
        <v>3</v>
      </c>
      <c r="B41" s="50" t="s">
        <v>118</v>
      </c>
      <c r="C41" s="49">
        <v>26600</v>
      </c>
      <c r="D41" s="9" t="s">
        <v>31</v>
      </c>
      <c r="E41" s="13"/>
      <c r="F41" s="13"/>
      <c r="G41" s="13"/>
      <c r="H41" s="13"/>
      <c r="I41" s="13"/>
    </row>
    <row r="42" spans="1:9" ht="15.75" thickBot="1" x14ac:dyDescent="0.3">
      <c r="A42" s="11"/>
      <c r="B42" s="48" t="s">
        <v>117</v>
      </c>
      <c r="C42" s="49">
        <v>26610</v>
      </c>
      <c r="D42" s="13"/>
      <c r="E42" s="13"/>
      <c r="F42" s="13"/>
      <c r="G42" s="13"/>
      <c r="H42" s="13"/>
      <c r="I42" s="13"/>
    </row>
    <row r="43" spans="1:9" x14ac:dyDescent="0.25">
      <c r="A43" s="8"/>
    </row>
    <row r="44" spans="1:9" x14ac:dyDescent="0.25">
      <c r="A44" s="24"/>
    </row>
    <row r="45" spans="1:9" x14ac:dyDescent="0.25">
      <c r="A45" s="24"/>
    </row>
    <row r="46" spans="1:9" x14ac:dyDescent="0.25">
      <c r="A46" s="24"/>
    </row>
    <row r="47" spans="1:9" x14ac:dyDescent="0.25">
      <c r="A47" s="24"/>
    </row>
    <row r="48" spans="1:9" x14ac:dyDescent="0.25">
      <c r="A48" s="24"/>
    </row>
    <row r="49" spans="1:1" x14ac:dyDescent="0.25">
      <c r="A49" s="24"/>
    </row>
    <row r="50" spans="1:1" x14ac:dyDescent="0.25">
      <c r="A50" s="25"/>
    </row>
    <row r="51" spans="1:1" x14ac:dyDescent="0.25">
      <c r="A51" s="24"/>
    </row>
    <row r="52" spans="1:1" x14ac:dyDescent="0.25">
      <c r="A52" s="24"/>
    </row>
    <row r="53" spans="1:1" x14ac:dyDescent="0.25">
      <c r="A53" s="24"/>
    </row>
    <row r="54" spans="1:1" x14ac:dyDescent="0.25">
      <c r="A54" s="24"/>
    </row>
    <row r="55" spans="1:1" x14ac:dyDescent="0.25">
      <c r="A55" s="24"/>
    </row>
    <row r="56" spans="1:1" x14ac:dyDescent="0.25">
      <c r="A56" s="24"/>
    </row>
    <row r="57" spans="1:1" x14ac:dyDescent="0.25">
      <c r="A57" s="24"/>
    </row>
    <row r="58" spans="1:1" x14ac:dyDescent="0.25">
      <c r="A58" s="25"/>
    </row>
    <row r="59" spans="1:1" x14ac:dyDescent="0.25">
      <c r="A59" s="24"/>
    </row>
    <row r="60" spans="1:1" x14ac:dyDescent="0.25">
      <c r="A60" s="24"/>
    </row>
    <row r="61" spans="1:1" x14ac:dyDescent="0.25">
      <c r="A61" s="24"/>
    </row>
  </sheetData>
  <mergeCells count="71">
    <mergeCell ref="G8:G9"/>
    <mergeCell ref="A4:A5"/>
    <mergeCell ref="B4:B5"/>
    <mergeCell ref="C4:C5"/>
    <mergeCell ref="D4:D5"/>
    <mergeCell ref="E4:E5"/>
    <mergeCell ref="F4:I4"/>
    <mergeCell ref="G15:G16"/>
    <mergeCell ref="H8:H9"/>
    <mergeCell ref="I8:I9"/>
    <mergeCell ref="A12:A13"/>
    <mergeCell ref="C12:C13"/>
    <mergeCell ref="D12:D13"/>
    <mergeCell ref="E12:E13"/>
    <mergeCell ref="F12:F13"/>
    <mergeCell ref="G12:G13"/>
    <mergeCell ref="H12:H13"/>
    <mergeCell ref="I12:I13"/>
    <mergeCell ref="A8:A9"/>
    <mergeCell ref="C8:C9"/>
    <mergeCell ref="D8:D9"/>
    <mergeCell ref="E8:E9"/>
    <mergeCell ref="F8:F9"/>
    <mergeCell ref="G20:G21"/>
    <mergeCell ref="H15:H16"/>
    <mergeCell ref="I15:I16"/>
    <mergeCell ref="A18:A19"/>
    <mergeCell ref="C18:C19"/>
    <mergeCell ref="D18:D19"/>
    <mergeCell ref="E18:E19"/>
    <mergeCell ref="F18:F19"/>
    <mergeCell ref="G18:G19"/>
    <mergeCell ref="H18:H19"/>
    <mergeCell ref="I18:I19"/>
    <mergeCell ref="A15:A16"/>
    <mergeCell ref="C15:C16"/>
    <mergeCell ref="D15:D16"/>
    <mergeCell ref="E15:E16"/>
    <mergeCell ref="F15:F16"/>
    <mergeCell ref="G31:G32"/>
    <mergeCell ref="H20:H21"/>
    <mergeCell ref="I20:I21"/>
    <mergeCell ref="A24:A25"/>
    <mergeCell ref="C24:C25"/>
    <mergeCell ref="D24:D25"/>
    <mergeCell ref="E24:E25"/>
    <mergeCell ref="F24:F25"/>
    <mergeCell ref="G24:G25"/>
    <mergeCell ref="H24:H25"/>
    <mergeCell ref="I24:I25"/>
    <mergeCell ref="A20:A21"/>
    <mergeCell ref="C20:C21"/>
    <mergeCell ref="D20:D21"/>
    <mergeCell ref="E20:E21"/>
    <mergeCell ref="F20:F21"/>
    <mergeCell ref="A1:D1"/>
    <mergeCell ref="H31:H32"/>
    <mergeCell ref="I31:I32"/>
    <mergeCell ref="A35:A36"/>
    <mergeCell ref="C35:C36"/>
    <mergeCell ref="D35:D36"/>
    <mergeCell ref="E35:E36"/>
    <mergeCell ref="F35:F36"/>
    <mergeCell ref="G35:G36"/>
    <mergeCell ref="H35:H36"/>
    <mergeCell ref="I35:I36"/>
    <mergeCell ref="A31:A32"/>
    <mergeCell ref="C31:C32"/>
    <mergeCell ref="D31:D32"/>
    <mergeCell ref="E31:E32"/>
    <mergeCell ref="F31:F32"/>
  </mergeCells>
  <hyperlinks>
    <hyperlink ref="E4" location="Par1299" tooltip="    &lt;10&gt;  Плановые  показатели  выплат  на закупку товаров, работ, услуг по" display="Par1299"/>
    <hyperlink ref="B7" location="Par1299" tooltip="    &lt;10&gt;  Плановые  показатели  выплат  на закупку товаров, работ, услуг по" display="Par1299"/>
    <hyperlink ref="B13" r:id="rId1" display="consultantplus://offline/ref=96503A392D9AAE9E5475C55E7A4B1E15D5D01A8B86168B1595B359BCEBBFA1C9B869F7BF85113087C822583138LAo9I"/>
    <hyperlink ref="B14" r:id="rId2" display="consultantplus://offline/ref=96503A392D9AAE9E5475C55E7A4B1E15D5D11B8885118B1595B359BCEBBFA1C9AA69AFBA87187AD68E69573138B64CD29DE5F4C1LBo5I"/>
    <hyperlink ref="B15" r:id="rId3" display="consultantplus://offline/ref=96503A392D9AAE9E5475C55E7A4B1E15D5D21D82831A8B1595B359BCEBBFA1C9B869F7BF85113087C822583138LAo9I"/>
    <hyperlink ref="B21" r:id="rId4"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23" r:id="rId5" tooltip="&quot;Бюджетный кодекс Российской Федерации&quot; от 31.07.1998 N 145-ФЗ (ред. от 22.12.2020) (с изм. и доп., вступ. в силу с 01.01.2021)_x000b_{КонсультантПлюс}" display="consultantplus://offline/ref=690E23110437069A19FC6D4A6465679996D5C5AAB8692803690C584C3F3307D4101B7870C1D9A23FFA12D0D4CC270E6248E715D30ED52E20r337H"/>
    <hyperlink ref="B25" r:id="rId6"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26" r:id="rId7" display="consultantplus://offline/ref=620C58DE6BAA3DE3E94CE457BBB35098EC54C0EED53364DA52D5097EF8B45989D6BE7B8347DC8EF9F495A230F05701C5743B709B2Ar4I"/>
    <hyperlink ref="B28" location="Par1319" tooltip="    &lt;14&gt;  Указывается сумма закупок товаров, работ, услуг, осуществляемых в" display="Par1319"/>
    <hyperlink ref="B29" r:id="rId8" display="consultantplus://offline/ref=4C11D777457C83A64694146378CBDA47B8C7EF0FF965C1F0AF5510B1D89B5090450B48FE5CE1C9EC10BC90BEAF1000B765B95E28H2t6I"/>
    <hyperlink ref="B32" r:id="rId9"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36" r:id="rId10"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hyperlink ref="B37" r:id="rId11" display="consultantplus://offline/ref=B1AA276EE701E2760FF80BC89D0B96421F2DFBF61188A7ABE3A5493CB696C596BE11908C3D819539013A433A334118233E4272FFP7v9I"/>
    <hyperlink ref="B38" r:id="rId12"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hyperlink ref="B41" r:id="rId13"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hyperlinks>
  <pageMargins left="0.7" right="0.7" top="0.75" bottom="0.75" header="0.3" footer="0.3"/>
  <pageSetup paperSize="9" scale="63"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5</vt:i4>
      </vt:variant>
    </vt:vector>
  </HeadingPairs>
  <TitlesOfParts>
    <vt:vector size="12" baseType="lpstr">
      <vt:lpstr>ТИТУЛЬНЫЙ ЛИСТ</vt:lpstr>
      <vt:lpstr>РАЗДЕЛ 1</vt:lpstr>
      <vt:lpstr>РАЗДЕЛ 2</vt:lpstr>
      <vt:lpstr>расш мз</vt:lpstr>
      <vt:lpstr>коммуналка</vt:lpstr>
      <vt:lpstr>Внебюджет на 2022 г</vt:lpstr>
      <vt:lpstr>Лист3</vt:lpstr>
      <vt:lpstr>'РАЗДЕЛ 2'!Заголовки_для_печати</vt:lpstr>
      <vt:lpstr>'Внебюджет на 2022 г'!Область_печати</vt:lpstr>
      <vt:lpstr>Лист3!Область_печати</vt:lpstr>
      <vt:lpstr>'РАЗДЕЛ 2'!Область_печати</vt:lpstr>
      <vt:lpstr>'ТИТУЛЬНЫЙ ЛИСТ'!Область_печати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Молчанов ВМ</cp:lastModifiedBy>
  <cp:lastPrinted>2021-12-20T02:54:35Z</cp:lastPrinted>
  <dcterms:created xsi:type="dcterms:W3CDTF">2015-06-05T18:19:34Z</dcterms:created>
  <dcterms:modified xsi:type="dcterms:W3CDTF">2025-01-17T08:14:12Z</dcterms:modified>
</cp:coreProperties>
</file>